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284" lockStructure="1"/>
  <bookViews>
    <workbookView xWindow="12015" yWindow="30" windowWidth="21660" windowHeight="11475" tabRatio="868"/>
  </bookViews>
  <sheets>
    <sheet name="14表" sheetId="1" r:id="rId1"/>
    <sheet name="140" sheetId="9" state="hidden" r:id="rId2"/>
    <sheet name="都道府県・指定都市・中核市" sheetId="8" r:id="rId3"/>
  </sheets>
  <definedNames>
    <definedName name="_xlnm.Print_Area" localSheetId="1">'140'!$A$1:$R$68</definedName>
    <definedName name="_xlnm.Print_Area" localSheetId="0">'14表'!$A$1:$S$64</definedName>
  </definedNames>
  <calcPr calcId="145621"/>
</workbook>
</file>

<file path=xl/calcChain.xml><?xml version="1.0" encoding="utf-8"?>
<calcChain xmlns="http://schemas.openxmlformats.org/spreadsheetml/2006/main">
  <c r="Q4" i="1" l="1"/>
  <c r="E6" i="1"/>
  <c r="G38" i="1"/>
  <c r="I38" i="1"/>
  <c r="K38" i="1"/>
  <c r="M38" i="1"/>
  <c r="M38" i="9" s="1"/>
  <c r="E52" i="1"/>
  <c r="E52" i="9" s="1"/>
  <c r="H38" i="1"/>
  <c r="H38" i="9" s="1"/>
  <c r="J38" i="1"/>
  <c r="L38" i="1"/>
  <c r="N38" i="1"/>
  <c r="E50" i="1"/>
  <c r="F50" i="1"/>
  <c r="G39" i="1"/>
  <c r="I39" i="1"/>
  <c r="I39" i="9" s="1"/>
  <c r="K39" i="1"/>
  <c r="K39" i="9" s="1"/>
  <c r="M39" i="1"/>
  <c r="M39" i="9" s="1"/>
  <c r="H39" i="1"/>
  <c r="J39" i="1"/>
  <c r="J39" i="9"/>
  <c r="L39" i="1"/>
  <c r="N39" i="1"/>
  <c r="N39" i="9" s="1"/>
  <c r="E48" i="1"/>
  <c r="F48" i="1"/>
  <c r="S48" i="1"/>
  <c r="E49" i="1"/>
  <c r="F49" i="1"/>
  <c r="E51" i="1"/>
  <c r="E51" i="9" s="1"/>
  <c r="F51" i="1"/>
  <c r="F51" i="9" s="1"/>
  <c r="L39" i="9"/>
  <c r="R52" i="9"/>
  <c r="R53" i="9"/>
  <c r="Q52" i="9"/>
  <c r="Q53" i="9"/>
  <c r="P52" i="9"/>
  <c r="P53" i="9"/>
  <c r="O52" i="9"/>
  <c r="O53" i="9"/>
  <c r="N52" i="9"/>
  <c r="N53" i="9"/>
  <c r="M52" i="9"/>
  <c r="M53" i="9"/>
  <c r="L52" i="9"/>
  <c r="L53" i="9"/>
  <c r="K52" i="9"/>
  <c r="K53" i="9"/>
  <c r="J52" i="9"/>
  <c r="J53" i="9"/>
  <c r="I52" i="9"/>
  <c r="I53" i="9"/>
  <c r="H52" i="9"/>
  <c r="H53" i="9"/>
  <c r="G52" i="9"/>
  <c r="G53" i="9"/>
  <c r="F53" i="1"/>
  <c r="F53" i="9" s="1"/>
  <c r="F52" i="1"/>
  <c r="F52" i="9"/>
  <c r="E53" i="1"/>
  <c r="G17" i="1"/>
  <c r="G17" i="9" s="1"/>
  <c r="G33" i="1"/>
  <c r="G25" i="1" s="1"/>
  <c r="I17" i="1"/>
  <c r="I33" i="1"/>
  <c r="K17" i="1"/>
  <c r="K33" i="1"/>
  <c r="K25" i="1"/>
  <c r="M17" i="1"/>
  <c r="M33" i="1"/>
  <c r="O17" i="1"/>
  <c r="O33" i="1"/>
  <c r="O33" i="9" s="1"/>
  <c r="Q17" i="1"/>
  <c r="Q33" i="1"/>
  <c r="Q25" i="1"/>
  <c r="H17" i="1"/>
  <c r="H33" i="1"/>
  <c r="H25" i="1"/>
  <c r="J17" i="1"/>
  <c r="J33" i="1"/>
  <c r="J25" i="1"/>
  <c r="L17" i="1"/>
  <c r="L17" i="9" s="1"/>
  <c r="L33" i="1"/>
  <c r="L25" i="1"/>
  <c r="N17" i="1"/>
  <c r="N33" i="1"/>
  <c r="N25" i="1"/>
  <c r="P17" i="1"/>
  <c r="P33" i="1"/>
  <c r="P25" i="1"/>
  <c r="R17" i="1"/>
  <c r="R33" i="1"/>
  <c r="R25" i="1"/>
  <c r="R25" i="9" s="1"/>
  <c r="G16" i="1"/>
  <c r="G32" i="1"/>
  <c r="G24" i="1" s="1"/>
  <c r="I16" i="1"/>
  <c r="I32" i="1"/>
  <c r="I24" i="1"/>
  <c r="K16" i="1"/>
  <c r="K32" i="1"/>
  <c r="K24" i="1" s="1"/>
  <c r="K24" i="9" s="1"/>
  <c r="M16" i="1"/>
  <c r="M54" i="1" s="1"/>
  <c r="M54" i="9" s="1"/>
  <c r="M32" i="1"/>
  <c r="M24" i="1"/>
  <c r="O16" i="1"/>
  <c r="O32" i="1"/>
  <c r="O24" i="1"/>
  <c r="O24" i="9" s="1"/>
  <c r="Q16" i="1"/>
  <c r="Q32" i="1"/>
  <c r="Q24" i="1"/>
  <c r="Q24" i="9" s="1"/>
  <c r="H16" i="1"/>
  <c r="H32" i="1"/>
  <c r="H24" i="1"/>
  <c r="J16" i="1"/>
  <c r="J16" i="9"/>
  <c r="J32" i="1"/>
  <c r="J24" i="1"/>
  <c r="J38" i="9"/>
  <c r="L16" i="1"/>
  <c r="L32" i="1"/>
  <c r="L24" i="1"/>
  <c r="L24" i="9"/>
  <c r="L38" i="9"/>
  <c r="N16" i="1"/>
  <c r="N32" i="1"/>
  <c r="N38" i="9"/>
  <c r="P16" i="1"/>
  <c r="P32" i="1"/>
  <c r="P24" i="1"/>
  <c r="F24" i="1" s="1"/>
  <c r="F24" i="9" s="1"/>
  <c r="R16" i="1"/>
  <c r="R32" i="1"/>
  <c r="R24" i="1"/>
  <c r="E12" i="1"/>
  <c r="F12" i="1"/>
  <c r="E13" i="1"/>
  <c r="F13" i="1"/>
  <c r="F13" i="9" s="1"/>
  <c r="E18" i="1"/>
  <c r="S18" i="1" s="1"/>
  <c r="E19" i="1"/>
  <c r="E20" i="1"/>
  <c r="S20" i="1"/>
  <c r="E21" i="1"/>
  <c r="E22" i="1"/>
  <c r="E23" i="1"/>
  <c r="E23" i="9" s="1"/>
  <c r="E26" i="1"/>
  <c r="E26" i="9" s="1"/>
  <c r="E27" i="1"/>
  <c r="E28" i="1"/>
  <c r="E28" i="9" s="1"/>
  <c r="E29" i="1"/>
  <c r="E30" i="1"/>
  <c r="S30" i="1" s="1"/>
  <c r="E31" i="1"/>
  <c r="E31" i="9" s="1"/>
  <c r="E34" i="1"/>
  <c r="E35" i="1"/>
  <c r="S35" i="1" s="1"/>
  <c r="E36" i="1"/>
  <c r="E36" i="9" s="1"/>
  <c r="E37" i="1"/>
  <c r="S37" i="1" s="1"/>
  <c r="E40" i="1"/>
  <c r="E41" i="1"/>
  <c r="E42" i="1"/>
  <c r="S42" i="1"/>
  <c r="E43" i="1"/>
  <c r="E44" i="1"/>
  <c r="E44" i="9" s="1"/>
  <c r="E45" i="1"/>
  <c r="E46" i="1"/>
  <c r="S46" i="1" s="1"/>
  <c r="E47" i="1"/>
  <c r="S50" i="1"/>
  <c r="F14" i="1"/>
  <c r="F14" i="9"/>
  <c r="F15" i="1"/>
  <c r="F15" i="9"/>
  <c r="F18" i="1"/>
  <c r="F19" i="1"/>
  <c r="F19" i="9" s="1"/>
  <c r="F20" i="1"/>
  <c r="F21" i="1"/>
  <c r="F21" i="9"/>
  <c r="F22" i="1"/>
  <c r="S22" i="1"/>
  <c r="F23" i="1"/>
  <c r="F23" i="9" s="1"/>
  <c r="F26" i="1"/>
  <c r="F26" i="9" s="1"/>
  <c r="F27" i="1"/>
  <c r="F28" i="1"/>
  <c r="F28" i="9" s="1"/>
  <c r="F29" i="1"/>
  <c r="F29" i="9" s="1"/>
  <c r="F30" i="1"/>
  <c r="F30" i="9"/>
  <c r="F31" i="1"/>
  <c r="F34" i="1"/>
  <c r="F35" i="1"/>
  <c r="F36" i="1"/>
  <c r="F37" i="1"/>
  <c r="F37" i="9"/>
  <c r="F40" i="1"/>
  <c r="F41" i="1"/>
  <c r="F41" i="9"/>
  <c r="F42" i="1"/>
  <c r="F42" i="9"/>
  <c r="F43" i="1"/>
  <c r="F43" i="9" s="1"/>
  <c r="F44" i="1"/>
  <c r="F44" i="9" s="1"/>
  <c r="F45" i="1"/>
  <c r="F45" i="9" s="1"/>
  <c r="F46" i="1"/>
  <c r="F47" i="1"/>
  <c r="F47" i="9" s="1"/>
  <c r="F48" i="9"/>
  <c r="F50" i="9"/>
  <c r="O6" i="1"/>
  <c r="G42" i="9"/>
  <c r="H42" i="9"/>
  <c r="I42" i="9"/>
  <c r="J42" i="9"/>
  <c r="K42" i="9"/>
  <c r="L42" i="9"/>
  <c r="M42" i="9"/>
  <c r="N42" i="9"/>
  <c r="O42" i="9"/>
  <c r="P42" i="9"/>
  <c r="Q42" i="9"/>
  <c r="R42" i="9"/>
  <c r="G43" i="9"/>
  <c r="H43" i="9"/>
  <c r="I43" i="9"/>
  <c r="J43" i="9"/>
  <c r="K43" i="9"/>
  <c r="L43" i="9"/>
  <c r="M43" i="9"/>
  <c r="N43" i="9"/>
  <c r="O43" i="9"/>
  <c r="P43" i="9"/>
  <c r="Q43" i="9"/>
  <c r="R43" i="9"/>
  <c r="G44" i="9"/>
  <c r="H44" i="9"/>
  <c r="I44" i="9"/>
  <c r="J44" i="9"/>
  <c r="K44" i="9"/>
  <c r="L44" i="9"/>
  <c r="M44" i="9"/>
  <c r="N44" i="9"/>
  <c r="O44" i="9"/>
  <c r="P44" i="9"/>
  <c r="Q44" i="9"/>
  <c r="R44" i="9"/>
  <c r="G45" i="9"/>
  <c r="H45" i="9"/>
  <c r="I45" i="9"/>
  <c r="J45" i="9"/>
  <c r="K45" i="9"/>
  <c r="L45" i="9"/>
  <c r="M45" i="9"/>
  <c r="N45" i="9"/>
  <c r="O45" i="9"/>
  <c r="P45" i="9"/>
  <c r="Q45" i="9"/>
  <c r="R45" i="9"/>
  <c r="G46" i="9"/>
  <c r="H46" i="9"/>
  <c r="I46" i="9"/>
  <c r="J46" i="9"/>
  <c r="K46" i="9"/>
  <c r="L46" i="9"/>
  <c r="M46" i="9"/>
  <c r="N46" i="9"/>
  <c r="O46" i="9"/>
  <c r="P46" i="9"/>
  <c r="Q46" i="9"/>
  <c r="R46" i="9"/>
  <c r="G47" i="9"/>
  <c r="H47" i="9"/>
  <c r="I47" i="9"/>
  <c r="J47" i="9"/>
  <c r="K47" i="9"/>
  <c r="L47" i="9"/>
  <c r="M47" i="9"/>
  <c r="N47" i="9"/>
  <c r="O47" i="9"/>
  <c r="P47" i="9"/>
  <c r="Q47" i="9"/>
  <c r="R47" i="9"/>
  <c r="E48" i="9"/>
  <c r="G48" i="9"/>
  <c r="H48" i="9"/>
  <c r="I48" i="9"/>
  <c r="J48" i="9"/>
  <c r="K48" i="9"/>
  <c r="L48" i="9"/>
  <c r="M48" i="9"/>
  <c r="N48" i="9"/>
  <c r="O48" i="9"/>
  <c r="P48" i="9"/>
  <c r="Q48" i="9"/>
  <c r="R48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G50" i="9"/>
  <c r="H50" i="9"/>
  <c r="I50" i="9"/>
  <c r="J50" i="9"/>
  <c r="K50" i="9"/>
  <c r="L50" i="9"/>
  <c r="M50" i="9"/>
  <c r="N50" i="9"/>
  <c r="O50" i="9"/>
  <c r="P50" i="9"/>
  <c r="Q50" i="9"/>
  <c r="R50" i="9"/>
  <c r="G51" i="9"/>
  <c r="H51" i="9"/>
  <c r="I51" i="9"/>
  <c r="J51" i="9"/>
  <c r="K51" i="9"/>
  <c r="L51" i="9"/>
  <c r="M51" i="9"/>
  <c r="N51" i="9"/>
  <c r="O51" i="9"/>
  <c r="P51" i="9"/>
  <c r="Q51" i="9"/>
  <c r="R51" i="9"/>
  <c r="F36" i="9"/>
  <c r="L36" i="9"/>
  <c r="R32" i="9"/>
  <c r="R36" i="9"/>
  <c r="H32" i="9"/>
  <c r="I32" i="9"/>
  <c r="M32" i="9"/>
  <c r="O32" i="9"/>
  <c r="H33" i="9"/>
  <c r="L33" i="9"/>
  <c r="P33" i="9"/>
  <c r="R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G35" i="9"/>
  <c r="H35" i="9"/>
  <c r="I35" i="9"/>
  <c r="J35" i="9"/>
  <c r="K35" i="9"/>
  <c r="L35" i="9"/>
  <c r="M35" i="9"/>
  <c r="N35" i="9"/>
  <c r="O35" i="9"/>
  <c r="P35" i="9"/>
  <c r="Q35" i="9"/>
  <c r="R35" i="9"/>
  <c r="G36" i="9"/>
  <c r="H36" i="9"/>
  <c r="I36" i="9"/>
  <c r="J36" i="9"/>
  <c r="K36" i="9"/>
  <c r="M36" i="9"/>
  <c r="N36" i="9"/>
  <c r="O36" i="9"/>
  <c r="P36" i="9"/>
  <c r="Q36" i="9"/>
  <c r="G37" i="9"/>
  <c r="H37" i="9"/>
  <c r="I37" i="9"/>
  <c r="J37" i="9"/>
  <c r="K37" i="9"/>
  <c r="L37" i="9"/>
  <c r="M37" i="9"/>
  <c r="N37" i="9"/>
  <c r="O37" i="9"/>
  <c r="P37" i="9"/>
  <c r="Q37" i="9"/>
  <c r="R37" i="9"/>
  <c r="K38" i="9"/>
  <c r="O38" i="9"/>
  <c r="P38" i="9"/>
  <c r="Q38" i="9"/>
  <c r="R38" i="9"/>
  <c r="O39" i="9"/>
  <c r="P39" i="9"/>
  <c r="Q39" i="9"/>
  <c r="R39" i="9"/>
  <c r="E40" i="9"/>
  <c r="G40" i="9"/>
  <c r="H40" i="9"/>
  <c r="I40" i="9"/>
  <c r="J40" i="9"/>
  <c r="K40" i="9"/>
  <c r="L40" i="9"/>
  <c r="M40" i="9"/>
  <c r="N40" i="9"/>
  <c r="O40" i="9"/>
  <c r="P40" i="9"/>
  <c r="Q40" i="9"/>
  <c r="R40" i="9"/>
  <c r="G41" i="9"/>
  <c r="H41" i="9"/>
  <c r="I41" i="9"/>
  <c r="J41" i="9"/>
  <c r="K41" i="9"/>
  <c r="L41" i="9"/>
  <c r="M41" i="9"/>
  <c r="N41" i="9"/>
  <c r="O41" i="9"/>
  <c r="P41" i="9"/>
  <c r="Q41" i="9"/>
  <c r="R41" i="9"/>
  <c r="N23" i="9"/>
  <c r="E22" i="9"/>
  <c r="G22" i="9"/>
  <c r="H22" i="9"/>
  <c r="I22" i="9"/>
  <c r="J22" i="9"/>
  <c r="K22" i="9"/>
  <c r="L22" i="9"/>
  <c r="M22" i="9"/>
  <c r="N22" i="9"/>
  <c r="O22" i="9"/>
  <c r="P22" i="9"/>
  <c r="Q22" i="9"/>
  <c r="R22" i="9"/>
  <c r="G23" i="9"/>
  <c r="H23" i="9"/>
  <c r="I23" i="9"/>
  <c r="J23" i="9"/>
  <c r="K23" i="9"/>
  <c r="L23" i="9"/>
  <c r="M23" i="9"/>
  <c r="O23" i="9"/>
  <c r="P23" i="9"/>
  <c r="Q23" i="9"/>
  <c r="R23" i="9"/>
  <c r="G26" i="9"/>
  <c r="H26" i="9"/>
  <c r="I26" i="9"/>
  <c r="J26" i="9"/>
  <c r="K26" i="9"/>
  <c r="L26" i="9"/>
  <c r="M26" i="9"/>
  <c r="N26" i="9"/>
  <c r="O26" i="9"/>
  <c r="P26" i="9"/>
  <c r="Q26" i="9"/>
  <c r="R26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G28" i="9"/>
  <c r="H28" i="9"/>
  <c r="I28" i="9"/>
  <c r="J28" i="9"/>
  <c r="K28" i="9"/>
  <c r="L28" i="9"/>
  <c r="M28" i="9"/>
  <c r="N28" i="9"/>
  <c r="O28" i="9"/>
  <c r="P28" i="9"/>
  <c r="Q28" i="9"/>
  <c r="R28" i="9"/>
  <c r="G29" i="9"/>
  <c r="H29" i="9"/>
  <c r="I29" i="9"/>
  <c r="J29" i="9"/>
  <c r="K29" i="9"/>
  <c r="L29" i="9"/>
  <c r="M29" i="9"/>
  <c r="N29" i="9"/>
  <c r="O29" i="9"/>
  <c r="P29" i="9"/>
  <c r="Q29" i="9"/>
  <c r="R29" i="9"/>
  <c r="G30" i="9"/>
  <c r="H30" i="9"/>
  <c r="I30" i="9"/>
  <c r="J30" i="9"/>
  <c r="K30" i="9"/>
  <c r="L30" i="9"/>
  <c r="M30" i="9"/>
  <c r="N30" i="9"/>
  <c r="O30" i="9"/>
  <c r="P30" i="9"/>
  <c r="Q30" i="9"/>
  <c r="R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C6" i="9"/>
  <c r="D6" i="9"/>
  <c r="G12" i="9"/>
  <c r="P15" i="9"/>
  <c r="P17" i="9"/>
  <c r="P21" i="9"/>
  <c r="F12" i="9"/>
  <c r="H12" i="9"/>
  <c r="H14" i="9"/>
  <c r="L12" i="9"/>
  <c r="L14" i="9"/>
  <c r="L13" i="9"/>
  <c r="L15" i="9"/>
  <c r="H13" i="9"/>
  <c r="H15" i="9"/>
  <c r="J12" i="9"/>
  <c r="J13" i="9"/>
  <c r="J14" i="9"/>
  <c r="J15" i="9"/>
  <c r="N12" i="9"/>
  <c r="N13" i="9"/>
  <c r="N14" i="9"/>
  <c r="N15" i="9"/>
  <c r="P12" i="9"/>
  <c r="P13" i="9"/>
  <c r="P14" i="9"/>
  <c r="R12" i="9"/>
  <c r="R13" i="9"/>
  <c r="R14" i="9"/>
  <c r="R15" i="9"/>
  <c r="Q13" i="9"/>
  <c r="F18" i="9"/>
  <c r="H18" i="9"/>
  <c r="H17" i="9"/>
  <c r="H19" i="9"/>
  <c r="E18" i="9"/>
  <c r="G18" i="9"/>
  <c r="G19" i="9"/>
  <c r="B6" i="9"/>
  <c r="I12" i="9"/>
  <c r="K12" i="9"/>
  <c r="M12" i="9"/>
  <c r="O12" i="9"/>
  <c r="Q12" i="9"/>
  <c r="G13" i="9"/>
  <c r="I13" i="9"/>
  <c r="K13" i="9"/>
  <c r="M13" i="9"/>
  <c r="O13" i="9"/>
  <c r="E14" i="9"/>
  <c r="G14" i="9"/>
  <c r="I14" i="9"/>
  <c r="K14" i="9"/>
  <c r="M14" i="9"/>
  <c r="O14" i="9"/>
  <c r="Q14" i="9"/>
  <c r="E15" i="9"/>
  <c r="G15" i="9"/>
  <c r="I15" i="9"/>
  <c r="K15" i="9"/>
  <c r="M15" i="9"/>
  <c r="O15" i="9"/>
  <c r="Q15" i="9"/>
  <c r="K16" i="9"/>
  <c r="Q16" i="9"/>
  <c r="R16" i="9"/>
  <c r="I17" i="9"/>
  <c r="M17" i="9"/>
  <c r="N17" i="9"/>
  <c r="Q17" i="9"/>
  <c r="R17" i="9"/>
  <c r="I18" i="9"/>
  <c r="J18" i="9"/>
  <c r="K18" i="9"/>
  <c r="L18" i="9"/>
  <c r="M18" i="9"/>
  <c r="N18" i="9"/>
  <c r="O18" i="9"/>
  <c r="P18" i="9"/>
  <c r="Q18" i="9"/>
  <c r="R18" i="9"/>
  <c r="I19" i="9"/>
  <c r="J19" i="9"/>
  <c r="K19" i="9"/>
  <c r="L19" i="9"/>
  <c r="M19" i="9"/>
  <c r="N19" i="9"/>
  <c r="O19" i="9"/>
  <c r="P19" i="9"/>
  <c r="Q19" i="9"/>
  <c r="R19" i="9"/>
  <c r="E20" i="9"/>
  <c r="G20" i="9"/>
  <c r="H20" i="9"/>
  <c r="I20" i="9"/>
  <c r="J20" i="9"/>
  <c r="K20" i="9"/>
  <c r="L20" i="9"/>
  <c r="M20" i="9"/>
  <c r="N20" i="9"/>
  <c r="O20" i="9"/>
  <c r="P20" i="9"/>
  <c r="Q20" i="9"/>
  <c r="R20" i="9"/>
  <c r="G21" i="9"/>
  <c r="H21" i="9"/>
  <c r="I21" i="9"/>
  <c r="J21" i="9"/>
  <c r="K21" i="9"/>
  <c r="L21" i="9"/>
  <c r="M21" i="9"/>
  <c r="N21" i="9"/>
  <c r="O21" i="9"/>
  <c r="Q21" i="9"/>
  <c r="R21" i="9"/>
  <c r="L25" i="9"/>
  <c r="K32" i="9"/>
  <c r="G32" i="9"/>
  <c r="G38" i="9"/>
  <c r="Q33" i="9"/>
  <c r="G33" i="9"/>
  <c r="J32" i="9"/>
  <c r="L32" i="9"/>
  <c r="E50" i="9"/>
  <c r="E46" i="9"/>
  <c r="E42" i="9"/>
  <c r="F33" i="1"/>
  <c r="F33" i="9"/>
  <c r="Q32" i="9"/>
  <c r="J33" i="9"/>
  <c r="E21" i="9"/>
  <c r="H16" i="9"/>
  <c r="F40" i="9"/>
  <c r="N33" i="9"/>
  <c r="K33" i="9"/>
  <c r="P32" i="9"/>
  <c r="E45" i="9"/>
  <c r="E53" i="9"/>
  <c r="H55" i="1"/>
  <c r="H25" i="9"/>
  <c r="F35" i="9"/>
  <c r="N16" i="9"/>
  <c r="L16" i="9"/>
  <c r="I16" i="9"/>
  <c r="F17" i="1"/>
  <c r="F17" i="9" s="1"/>
  <c r="M25" i="1"/>
  <c r="M25" i="9" s="1"/>
  <c r="M33" i="9"/>
  <c r="E33" i="1"/>
  <c r="E33" i="9" s="1"/>
  <c r="F46" i="9"/>
  <c r="G39" i="9"/>
  <c r="S34" i="1"/>
  <c r="E34" i="9"/>
  <c r="S28" i="1"/>
  <c r="P16" i="9"/>
  <c r="F16" i="1"/>
  <c r="F16" i="9"/>
  <c r="G16" i="9"/>
  <c r="J17" i="9"/>
  <c r="I33" i="9"/>
  <c r="I25" i="1"/>
  <c r="I25" i="9" s="1"/>
  <c r="E30" i="9"/>
  <c r="S12" i="1"/>
  <c r="E12" i="9"/>
  <c r="N24" i="1"/>
  <c r="F32" i="1"/>
  <c r="N32" i="9"/>
  <c r="S41" i="1"/>
  <c r="E41" i="9"/>
  <c r="S21" i="1"/>
  <c r="O16" i="9"/>
  <c r="I38" i="9"/>
  <c r="E49" i="9"/>
  <c r="O17" i="9"/>
  <c r="K17" i="9"/>
  <c r="F22" i="9"/>
  <c r="F20" i="9"/>
  <c r="F32" i="9"/>
  <c r="N54" i="1"/>
  <c r="N54" i="9"/>
  <c r="N24" i="9"/>
  <c r="Q4" i="9"/>
  <c r="P54" i="1"/>
  <c r="P54" i="9" s="1"/>
  <c r="P24" i="9"/>
  <c r="H24" i="9"/>
  <c r="H54" i="1"/>
  <c r="H54" i="9" s="1"/>
  <c r="I24" i="9"/>
  <c r="J54" i="1"/>
  <c r="J54" i="9"/>
  <c r="J24" i="9"/>
  <c r="N25" i="9"/>
  <c r="K25" i="9"/>
  <c r="R54" i="1"/>
  <c r="R54" i="9"/>
  <c r="R24" i="9"/>
  <c r="J55" i="1"/>
  <c r="J55" i="9" s="1"/>
  <c r="J25" i="9"/>
  <c r="L54" i="1"/>
  <c r="L54" i="9" s="1"/>
  <c r="Q54" i="1"/>
  <c r="Q54" i="9" s="1"/>
  <c r="M24" i="9"/>
  <c r="P25" i="9"/>
  <c r="P55" i="1"/>
  <c r="P55" i="9" s="1"/>
  <c r="Q25" i="9"/>
  <c r="Q55" i="1"/>
  <c r="Q55" i="9" s="1"/>
  <c r="S36" i="1"/>
  <c r="E43" i="9"/>
  <c r="H39" i="9"/>
  <c r="S31" i="1"/>
  <c r="O6" i="9"/>
  <c r="S26" i="1" l="1"/>
  <c r="O54" i="1"/>
  <c r="O54" i="9" s="1"/>
  <c r="E39" i="1"/>
  <c r="E39" i="9" s="1"/>
  <c r="K55" i="1"/>
  <c r="K55" i="9" s="1"/>
  <c r="S51" i="1"/>
  <c r="N55" i="1"/>
  <c r="N55" i="9" s="1"/>
  <c r="S19" i="1"/>
  <c r="E17" i="1"/>
  <c r="E17" i="9" s="1"/>
  <c r="E19" i="9"/>
  <c r="S17" i="1"/>
  <c r="O25" i="1"/>
  <c r="E25" i="1" s="1"/>
  <c r="E35" i="9"/>
  <c r="R55" i="1"/>
  <c r="R55" i="9" s="1"/>
  <c r="F25" i="1"/>
  <c r="F25" i="9" s="1"/>
  <c r="S27" i="1"/>
  <c r="E27" i="9"/>
  <c r="S49" i="1"/>
  <c r="S13" i="1"/>
  <c r="E13" i="9"/>
  <c r="S45" i="1"/>
  <c r="S53" i="1"/>
  <c r="S29" i="1"/>
  <c r="L55" i="1"/>
  <c r="L55" i="9" s="1"/>
  <c r="M55" i="1"/>
  <c r="M55" i="9" s="1"/>
  <c r="E29" i="9"/>
  <c r="S23" i="1"/>
  <c r="I55" i="1"/>
  <c r="I55" i="9" s="1"/>
  <c r="G25" i="9"/>
  <c r="G55" i="1"/>
  <c r="G55" i="9" s="1"/>
  <c r="S33" i="1"/>
  <c r="E37" i="9"/>
  <c r="S47" i="1"/>
  <c r="E47" i="9"/>
  <c r="F39" i="1"/>
  <c r="S39" i="1" s="1"/>
  <c r="H55" i="9"/>
  <c r="S43" i="1"/>
  <c r="E32" i="1"/>
  <c r="S32" i="1" s="1"/>
  <c r="E16" i="1"/>
  <c r="E16" i="9" s="1"/>
  <c r="M16" i="9"/>
  <c r="I54" i="1"/>
  <c r="I54" i="9" s="1"/>
  <c r="S40" i="1"/>
  <c r="F38" i="1"/>
  <c r="F38" i="9" s="1"/>
  <c r="S16" i="1"/>
  <c r="S44" i="1"/>
  <c r="S52" i="1"/>
  <c r="F54" i="1"/>
  <c r="F54" i="9" s="1"/>
  <c r="K54" i="1"/>
  <c r="K54" i="9" s="1"/>
  <c r="E24" i="1"/>
  <c r="G54" i="1"/>
  <c r="G54" i="9" s="1"/>
  <c r="G24" i="9"/>
  <c r="E38" i="1"/>
  <c r="S38" i="1" s="1"/>
  <c r="O25" i="9" l="1"/>
  <c r="O55" i="1"/>
  <c r="O55" i="9" s="1"/>
  <c r="B66" i="9"/>
  <c r="B73" i="9" s="1"/>
  <c r="F55" i="1"/>
  <c r="F55" i="9" s="1"/>
  <c r="E25" i="9"/>
  <c r="S25" i="1"/>
  <c r="F39" i="9"/>
  <c r="E32" i="9"/>
  <c r="E38" i="9"/>
  <c r="E54" i="1"/>
  <c r="S56" i="1" s="1"/>
  <c r="S24" i="1"/>
  <c r="E24" i="9"/>
  <c r="E54" i="9"/>
  <c r="E55" i="1" l="1"/>
  <c r="S55" i="1" s="1"/>
  <c r="B67" i="9"/>
  <c r="B74" i="9" s="1"/>
  <c r="B68" i="9"/>
  <c r="B75" i="9" s="1"/>
  <c r="S54" i="1"/>
  <c r="E55" i="9" l="1"/>
  <c r="B69" i="9" s="1"/>
  <c r="B76" i="9" s="1"/>
  <c r="S57" i="1"/>
  <c r="I7" i="1"/>
  <c r="A1" i="9" l="1"/>
  <c r="B72" i="9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O2" authorId="0">
      <text>
        <r>
          <rPr>
            <b/>
            <sz val="9"/>
            <color indexed="81"/>
            <rFont val="ＭＳ Ｐゴシック"/>
            <family val="3"/>
            <charset val="128"/>
          </rPr>
          <t>訂正＊＊回目と入力してください。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O2" authorId="0">
      <text>
        <r>
          <rPr>
            <b/>
            <sz val="9"/>
            <color indexed="81"/>
            <rFont val="ＭＳ Ｐゴシック"/>
            <family val="3"/>
            <charset val="128"/>
          </rPr>
          <t>訂正＊＊回目と入力してください。</t>
        </r>
      </text>
    </comment>
  </commentList>
</comments>
</file>

<file path=xl/sharedStrings.xml><?xml version="1.0" encoding="utf-8"?>
<sst xmlns="http://schemas.openxmlformats.org/spreadsheetml/2006/main" count="523" uniqueCount="376">
  <si>
    <t>北海道</t>
  </si>
  <si>
    <t>宮城県</t>
  </si>
  <si>
    <t>秋田県</t>
  </si>
  <si>
    <t>福島県</t>
  </si>
  <si>
    <t>栃木県</t>
  </si>
  <si>
    <t>千葉県</t>
  </si>
  <si>
    <t>神奈川県</t>
  </si>
  <si>
    <t>新潟県</t>
  </si>
  <si>
    <t>富山県</t>
  </si>
  <si>
    <t>石川県</t>
  </si>
  <si>
    <t>長野県</t>
  </si>
  <si>
    <t>岐阜県</t>
  </si>
  <si>
    <t>静岡県</t>
  </si>
  <si>
    <t>愛知県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</si>
  <si>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</si>
  <si>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</si>
  <si>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</si>
  <si>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</si>
  <si>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</si>
  <si>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</si>
  <si>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</si>
  <si>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</si>
  <si>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</si>
  <si>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</si>
  <si>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</si>
  <si>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</si>
  <si>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</si>
  <si>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</si>
  <si>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</si>
  <si>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</si>
  <si>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都道府県</t>
  </si>
  <si>
    <t>中 核 市</t>
    <rPh sb="0" eb="1">
      <t>ナカ</t>
    </rPh>
    <rPh sb="2" eb="3">
      <t>カク</t>
    </rPh>
    <rPh sb="4" eb="5">
      <t>シ</t>
    </rPh>
    <phoneticPr fontId="4"/>
  </si>
  <si>
    <t>第１４　身体障害者手帳交付台帳搭載数</t>
    <rPh sb="0" eb="1">
      <t>ダイ</t>
    </rPh>
    <rPh sb="4" eb="6">
      <t>シンタイ</t>
    </rPh>
    <rPh sb="6" eb="9">
      <t>ショウガイシャ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4"/>
  </si>
  <si>
    <t>　　　　　　　　　（身体障害者福祉法）</t>
    <rPh sb="10" eb="12">
      <t>シンタイ</t>
    </rPh>
    <rPh sb="12" eb="15">
      <t>ショウガイシャ</t>
    </rPh>
    <rPh sb="15" eb="18">
      <t>フクシホウ</t>
    </rPh>
    <phoneticPr fontId="4"/>
  </si>
  <si>
    <t>18歳未満</t>
    <rPh sb="2" eb="3">
      <t>サイ</t>
    </rPh>
    <rPh sb="3" eb="5">
      <t>ミマン</t>
    </rPh>
    <phoneticPr fontId="4"/>
  </si>
  <si>
    <t>18歳以上</t>
    <rPh sb="2" eb="3">
      <t>サイ</t>
    </rPh>
    <rPh sb="3" eb="5">
      <t>イジョウ</t>
    </rPh>
    <phoneticPr fontId="4"/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</si>
  <si>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</si>
  <si>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</si>
  <si>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</si>
  <si>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</si>
  <si>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</si>
  <si>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</si>
  <si>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</si>
  <si>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</si>
  <si>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</si>
  <si>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</si>
  <si>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</si>
  <si>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</si>
  <si>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</si>
  <si>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</si>
  <si>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</si>
  <si>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</si>
  <si>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</si>
  <si>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</si>
  <si>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</si>
  <si>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</si>
  <si>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</si>
  <si>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</si>
  <si>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</si>
  <si>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</si>
  <si>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</si>
  <si>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</si>
  <si>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</si>
  <si>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</si>
  <si>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</si>
  <si>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</si>
  <si>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</si>
  <si>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</si>
  <si>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</si>
  <si>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</si>
  <si>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</si>
  <si>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</si>
  <si>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</si>
  <si>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</si>
  <si>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</si>
  <si>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(4)</t>
  </si>
  <si>
    <t>(5)</t>
  </si>
  <si>
    <t>(6)</t>
  </si>
  <si>
    <t>(7)</t>
  </si>
  <si>
    <t>(8)</t>
  </si>
  <si>
    <t>(13)</t>
    <phoneticPr fontId="4"/>
  </si>
  <si>
    <t>審査要領</t>
    <rPh sb="0" eb="2">
      <t>シンサ</t>
    </rPh>
    <rPh sb="2" eb="4">
      <t>ヨウリョウ</t>
    </rPh>
    <phoneticPr fontId="4"/>
  </si>
  <si>
    <t>指定都市　名</t>
    <phoneticPr fontId="4"/>
  </si>
  <si>
    <t>(01)</t>
    <phoneticPr fontId="4"/>
  </si>
  <si>
    <t xml:space="preserve">           年  表</t>
    <rPh sb="11" eb="12">
      <t>ネン</t>
    </rPh>
    <rPh sb="14" eb="15">
      <t>ヒョウ</t>
    </rPh>
    <phoneticPr fontId="4"/>
  </si>
  <si>
    <t>都道府県・指定都市・中核市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6"/>
  </si>
  <si>
    <t>(41)</t>
  </si>
  <si>
    <t>(42)</t>
  </si>
  <si>
    <t>　（再掲）糖尿病を主原因</t>
    <rPh sb="2" eb="4">
      <t>サイケイ</t>
    </rPh>
    <rPh sb="5" eb="8">
      <t>トウニョウビョウ</t>
    </rPh>
    <rPh sb="9" eb="12">
      <t>シュゲンイン</t>
    </rPh>
    <phoneticPr fontId="4"/>
  </si>
  <si>
    <t>(1）</t>
    <phoneticPr fontId="4"/>
  </si>
  <si>
    <t>(10)</t>
    <phoneticPr fontId="4"/>
  </si>
  <si>
    <t>(11)</t>
    <phoneticPr fontId="4"/>
  </si>
  <si>
    <t>(12)</t>
    <phoneticPr fontId="4"/>
  </si>
  <si>
    <t>(14)</t>
    <phoneticPr fontId="4"/>
  </si>
  <si>
    <t>(1）</t>
    <phoneticPr fontId="4"/>
  </si>
  <si>
    <t>(2)</t>
    <phoneticPr fontId="4"/>
  </si>
  <si>
    <t>(3)</t>
    <phoneticPr fontId="4"/>
  </si>
  <si>
    <t>(8)</t>
    <phoneticPr fontId="4"/>
  </si>
  <si>
    <t>(10)</t>
    <phoneticPr fontId="4"/>
  </si>
  <si>
    <t>(11)</t>
    <phoneticPr fontId="4"/>
  </si>
  <si>
    <t>(12)</t>
    <phoneticPr fontId="4"/>
  </si>
  <si>
    <t>(13)</t>
    <phoneticPr fontId="4"/>
  </si>
  <si>
    <t>(14)</t>
    <phoneticPr fontId="4"/>
  </si>
  <si>
    <t>　　とするもの</t>
    <phoneticPr fontId="4"/>
  </si>
  <si>
    <t>　　１　「年度末現在」「新規交付」の障害種類別各欄</t>
    <rPh sb="5" eb="8">
      <t>ネンドマツ</t>
    </rPh>
    <rPh sb="8" eb="10">
      <t>ゲンザイ</t>
    </rPh>
    <rPh sb="12" eb="14">
      <t>シンキ</t>
    </rPh>
    <rPh sb="14" eb="16">
      <t>コウフ</t>
    </rPh>
    <rPh sb="18" eb="20">
      <t>ショウガイ</t>
    </rPh>
    <rPh sb="20" eb="23">
      <t>シュルイベツ</t>
    </rPh>
    <rPh sb="23" eb="24">
      <t>カク</t>
    </rPh>
    <rPh sb="24" eb="25">
      <t>ラン</t>
    </rPh>
    <phoneticPr fontId="4"/>
  </si>
  <si>
    <t>　　　　「総数(1)」＝「１級(3)」＋「２級(5)」＋「３級(7)」＋「４級(9)」＋「５級(11)」＋「６級(13)」</t>
    <rPh sb="5" eb="7">
      <t>ソウスウ</t>
    </rPh>
    <rPh sb="14" eb="15">
      <t>キュウ</t>
    </rPh>
    <rPh sb="22" eb="23">
      <t>キュウ</t>
    </rPh>
    <rPh sb="30" eb="31">
      <t>キュウ</t>
    </rPh>
    <rPh sb="38" eb="39">
      <t>キュウ</t>
    </rPh>
    <rPh sb="46" eb="47">
      <t>キュウ</t>
    </rPh>
    <rPh sb="55" eb="56">
      <t>キュウ</t>
    </rPh>
    <phoneticPr fontId="4"/>
  </si>
  <si>
    <t>　　　　「総数(2)」＝「１級(4)」＋「２級(6)」＋「３級(8)」＋「４級(10)」＋「５級(12)」＋「６級(14)」</t>
    <rPh sb="5" eb="7">
      <t>ソウスウ</t>
    </rPh>
    <rPh sb="14" eb="15">
      <t>キュウ</t>
    </rPh>
    <rPh sb="22" eb="23">
      <t>キュウ</t>
    </rPh>
    <rPh sb="30" eb="31">
      <t>キュウ</t>
    </rPh>
    <rPh sb="38" eb="39">
      <t>キュウ</t>
    </rPh>
    <rPh sb="47" eb="48">
      <t>キュウ</t>
    </rPh>
    <rPh sb="56" eb="57">
      <t>キュウ</t>
    </rPh>
    <phoneticPr fontId="4"/>
  </si>
  <si>
    <t>　　２　「新規交付」の欄「総数(2)」から「６級(14)」までは、「１８歳未満」「１８歳以上」ごとに</t>
    <rPh sb="5" eb="7">
      <t>シンキ</t>
    </rPh>
    <rPh sb="7" eb="9">
      <t>コウフ</t>
    </rPh>
    <rPh sb="11" eb="12">
      <t>ラン</t>
    </rPh>
    <rPh sb="13" eb="15">
      <t>ソウスウ</t>
    </rPh>
    <rPh sb="23" eb="24">
      <t>キュウ</t>
    </rPh>
    <rPh sb="36" eb="37">
      <t>サイ</t>
    </rPh>
    <rPh sb="37" eb="39">
      <t>ミマン</t>
    </rPh>
    <rPh sb="43" eb="44">
      <t>サイ</t>
    </rPh>
    <rPh sb="44" eb="46">
      <t>イジョウ</t>
    </rPh>
    <phoneticPr fontId="4"/>
  </si>
  <si>
    <t>　　　　「視覚障害」≧「（再掲）糖尿病を主原因とするもの」</t>
    <rPh sb="5" eb="7">
      <t>シカク</t>
    </rPh>
    <rPh sb="7" eb="9">
      <t>ショウガイ</t>
    </rPh>
    <rPh sb="13" eb="15">
      <t>サイケイ</t>
    </rPh>
    <rPh sb="16" eb="19">
      <t>トウニョウビョウ</t>
    </rPh>
    <rPh sb="20" eb="23">
      <t>シュゲンイン</t>
    </rPh>
    <phoneticPr fontId="4"/>
  </si>
  <si>
    <t>(9)</t>
    <phoneticPr fontId="4"/>
  </si>
  <si>
    <t xml:space="preserve">       </t>
    <phoneticPr fontId="4"/>
  </si>
  <si>
    <t>総　数
(年度末現在）</t>
    <rPh sb="0" eb="1">
      <t>フサ</t>
    </rPh>
    <rPh sb="2" eb="3">
      <t>カズ</t>
    </rPh>
    <rPh sb="5" eb="8">
      <t>ネンドマツ</t>
    </rPh>
    <rPh sb="8" eb="10">
      <t>ゲンザイ</t>
    </rPh>
    <phoneticPr fontId="4"/>
  </si>
  <si>
    <t>新規交付
(年度中）</t>
    <rPh sb="0" eb="2">
      <t>シンキ</t>
    </rPh>
    <rPh sb="2" eb="4">
      <t>コウフ</t>
    </rPh>
    <rPh sb="6" eb="8">
      <t>ネンド</t>
    </rPh>
    <rPh sb="8" eb="9">
      <t>チュウ</t>
    </rPh>
    <phoneticPr fontId="4"/>
  </si>
  <si>
    <t>１　級
(年度末現在）</t>
    <rPh sb="2" eb="3">
      <t>キュウ</t>
    </rPh>
    <rPh sb="5" eb="8">
      <t>ネンドマツ</t>
    </rPh>
    <rPh sb="8" eb="10">
      <t>ゲンザイ</t>
    </rPh>
    <phoneticPr fontId="4"/>
  </si>
  <si>
    <t>２　級
(年度末現在）</t>
    <rPh sb="2" eb="3">
      <t>キュウ</t>
    </rPh>
    <rPh sb="5" eb="8">
      <t>ネンドマツ</t>
    </rPh>
    <rPh sb="8" eb="10">
      <t>ゲンザイ</t>
    </rPh>
    <phoneticPr fontId="4"/>
  </si>
  <si>
    <t>３　級
(年度末現在）</t>
    <rPh sb="2" eb="3">
      <t>キュウ</t>
    </rPh>
    <rPh sb="5" eb="8">
      <t>ネンドマツ</t>
    </rPh>
    <rPh sb="8" eb="10">
      <t>ゲンザイ</t>
    </rPh>
    <phoneticPr fontId="4"/>
  </si>
  <si>
    <t>４　級
(年度末現在）</t>
    <rPh sb="2" eb="3">
      <t>キュウ</t>
    </rPh>
    <rPh sb="5" eb="8">
      <t>ネンドマツ</t>
    </rPh>
    <rPh sb="8" eb="10">
      <t>ゲンザイ</t>
    </rPh>
    <phoneticPr fontId="4"/>
  </si>
  <si>
    <t>５　級
(年度末現在）</t>
    <rPh sb="2" eb="3">
      <t>キュウ</t>
    </rPh>
    <rPh sb="5" eb="8">
      <t>ネンドマツ</t>
    </rPh>
    <rPh sb="8" eb="10">
      <t>ゲンザイ</t>
    </rPh>
    <phoneticPr fontId="4"/>
  </si>
  <si>
    <t>６　級
(年度末現在）</t>
    <rPh sb="2" eb="3">
      <t>キュウ</t>
    </rPh>
    <rPh sb="5" eb="8">
      <t>ネンドマツ</t>
    </rPh>
    <rPh sb="8" eb="10">
      <t>ゲンザイ</t>
    </rPh>
    <phoneticPr fontId="4"/>
  </si>
  <si>
    <t>（再掲）糖尿病を
主原因とするもの</t>
    <rPh sb="1" eb="3">
      <t>サイケイ</t>
    </rPh>
    <rPh sb="4" eb="7">
      <t>トウニョウビョウ</t>
    </rPh>
    <rPh sb="9" eb="12">
      <t>シュゲンイン</t>
    </rPh>
    <phoneticPr fontId="4"/>
  </si>
  <si>
    <t>聴覚・
平衡機能障害</t>
    <rPh sb="0" eb="2">
      <t>チョウカク</t>
    </rPh>
    <rPh sb="4" eb="6">
      <t>ヘイコウ</t>
    </rPh>
    <rPh sb="6" eb="8">
      <t>キノウ</t>
    </rPh>
    <rPh sb="8" eb="10">
      <t>ショウガイ</t>
    </rPh>
    <phoneticPr fontId="4"/>
  </si>
  <si>
    <t>音声・言語・そしゃく機能障害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4"/>
  </si>
  <si>
    <t>運動機能障害</t>
    <rPh sb="0" eb="2">
      <t>ウンドウ</t>
    </rPh>
    <rPh sb="2" eb="4">
      <t>キノウ</t>
    </rPh>
    <rPh sb="4" eb="6">
      <t>ショウガイ</t>
    </rPh>
    <phoneticPr fontId="4"/>
  </si>
  <si>
    <t>上肢機能</t>
    <rPh sb="0" eb="2">
      <t>ジョウシ</t>
    </rPh>
    <rPh sb="2" eb="4">
      <t>キノウ</t>
    </rPh>
    <phoneticPr fontId="4"/>
  </si>
  <si>
    <t>移動機能</t>
    <rPh sb="0" eb="2">
      <t>イドウ</t>
    </rPh>
    <rPh sb="2" eb="4">
      <t>キノウ</t>
    </rPh>
    <phoneticPr fontId="4"/>
  </si>
  <si>
    <t>(01)</t>
    <phoneticPr fontId="4"/>
  </si>
  <si>
    <t>心臓機能障害</t>
    <rPh sb="0" eb="2">
      <t>シンゾウ</t>
    </rPh>
    <rPh sb="2" eb="4">
      <t>キノウ</t>
    </rPh>
    <rPh sb="4" eb="6">
      <t>ショウガイ</t>
    </rPh>
    <phoneticPr fontId="4"/>
  </si>
  <si>
    <t>じん臓機能障害</t>
    <rPh sb="2" eb="3">
      <t>ゾウ</t>
    </rPh>
    <rPh sb="3" eb="5">
      <t>キノウ</t>
    </rPh>
    <rPh sb="5" eb="7">
      <t>ショウガイ</t>
    </rPh>
    <phoneticPr fontId="4"/>
  </si>
  <si>
    <t>呼吸器機能障害</t>
    <rPh sb="0" eb="3">
      <t>コキュウキ</t>
    </rPh>
    <rPh sb="3" eb="5">
      <t>キノウ</t>
    </rPh>
    <rPh sb="5" eb="7">
      <t>ショウガイ</t>
    </rPh>
    <phoneticPr fontId="4"/>
  </si>
  <si>
    <t>ぼうこう・
直腸機能障害</t>
    <rPh sb="6" eb="8">
      <t>チョクチョウ</t>
    </rPh>
    <rPh sb="8" eb="10">
      <t>キノウ</t>
    </rPh>
    <rPh sb="10" eb="12">
      <t>ショウガイ</t>
    </rPh>
    <phoneticPr fontId="4"/>
  </si>
  <si>
    <t>小腸機能障害</t>
    <rPh sb="0" eb="2">
      <t>ショウチョウ</t>
    </rPh>
    <rPh sb="2" eb="4">
      <t>キノウ</t>
    </rPh>
    <rPh sb="4" eb="6">
      <t>ショウガイ</t>
    </rPh>
    <phoneticPr fontId="4"/>
  </si>
  <si>
    <t>免疫機能障害</t>
    <rPh sb="0" eb="2">
      <t>メンエキ</t>
    </rPh>
    <rPh sb="2" eb="4">
      <t>キノウ</t>
    </rPh>
    <rPh sb="4" eb="6">
      <t>ショウガイ</t>
    </rPh>
    <phoneticPr fontId="4"/>
  </si>
  <si>
    <t>計</t>
    <rPh sb="0" eb="1">
      <t>ケイ</t>
    </rPh>
    <phoneticPr fontId="4"/>
  </si>
  <si>
    <t>(2)</t>
    <phoneticPr fontId="4"/>
  </si>
  <si>
    <t>(3)</t>
    <phoneticPr fontId="4"/>
  </si>
  <si>
    <t>（身体障害者福祉法）</t>
    <rPh sb="1" eb="3">
      <t>シンタイ</t>
    </rPh>
    <rPh sb="3" eb="6">
      <t>ショウガイシャ</t>
    </rPh>
    <rPh sb="6" eb="9">
      <t>フクシホウ</t>
    </rPh>
    <phoneticPr fontId="4"/>
  </si>
  <si>
    <t>札幌市</t>
    <rPh sb="0" eb="3">
      <t>サッポロシ</t>
    </rPh>
    <phoneticPr fontId="23"/>
  </si>
  <si>
    <t>旭川市</t>
    <rPh sb="0" eb="3">
      <t>アサヒカワシ</t>
    </rPh>
    <phoneticPr fontId="23"/>
  </si>
  <si>
    <t>函館市</t>
    <rPh sb="0" eb="2">
      <t>ハコダテ</t>
    </rPh>
    <rPh sb="2" eb="3">
      <t>シ</t>
    </rPh>
    <phoneticPr fontId="24"/>
  </si>
  <si>
    <t>青森県</t>
    <rPh sb="0" eb="2">
      <t>アオモリ</t>
    </rPh>
    <rPh sb="2" eb="3">
      <t>ケン</t>
    </rPh>
    <phoneticPr fontId="23"/>
  </si>
  <si>
    <t>青森市</t>
    <rPh sb="0" eb="3">
      <t>アオモリシ</t>
    </rPh>
    <phoneticPr fontId="24"/>
  </si>
  <si>
    <t>岩手県</t>
    <rPh sb="0" eb="3">
      <t>イワテケン</t>
    </rPh>
    <phoneticPr fontId="23"/>
  </si>
  <si>
    <t>盛岡市</t>
    <rPh sb="0" eb="3">
      <t>モリオカシ</t>
    </rPh>
    <phoneticPr fontId="6"/>
  </si>
  <si>
    <t>仙台市</t>
    <rPh sb="0" eb="3">
      <t>センダイシ</t>
    </rPh>
    <phoneticPr fontId="23"/>
  </si>
  <si>
    <t>秋田市</t>
    <rPh sb="0" eb="3">
      <t>アキタシ</t>
    </rPh>
    <phoneticPr fontId="23"/>
  </si>
  <si>
    <t>山形県</t>
    <rPh sb="0" eb="3">
      <t>ヤマガタケン</t>
    </rPh>
    <phoneticPr fontId="23"/>
  </si>
  <si>
    <t>郡山市</t>
    <rPh sb="0" eb="3">
      <t>コオリヤマシ</t>
    </rPh>
    <phoneticPr fontId="23"/>
  </si>
  <si>
    <t>いわき市</t>
    <rPh sb="3" eb="4">
      <t>シ</t>
    </rPh>
    <phoneticPr fontId="23"/>
  </si>
  <si>
    <t>茨城県</t>
    <rPh sb="0" eb="3">
      <t>イバラギケン</t>
    </rPh>
    <phoneticPr fontId="23"/>
  </si>
  <si>
    <t>宇都宮市</t>
    <rPh sb="0" eb="4">
      <t>ウツノミヤシ</t>
    </rPh>
    <phoneticPr fontId="23"/>
  </si>
  <si>
    <t>群馬県</t>
    <rPh sb="0" eb="2">
      <t>グンマ</t>
    </rPh>
    <rPh sb="2" eb="3">
      <t>ケン</t>
    </rPh>
    <phoneticPr fontId="23"/>
  </si>
  <si>
    <t>埼玉県</t>
    <rPh sb="0" eb="3">
      <t>サイタマケン</t>
    </rPh>
    <phoneticPr fontId="23"/>
  </si>
  <si>
    <t>さいたま市</t>
    <rPh sb="4" eb="5">
      <t>シ</t>
    </rPh>
    <phoneticPr fontId="23"/>
  </si>
  <si>
    <t>川越市</t>
    <rPh sb="0" eb="3">
      <t>カワゴエシ</t>
    </rPh>
    <phoneticPr fontId="23"/>
  </si>
  <si>
    <t>千葉市</t>
    <rPh sb="0" eb="3">
      <t>チバシ</t>
    </rPh>
    <phoneticPr fontId="23"/>
  </si>
  <si>
    <t>船橋市</t>
    <rPh sb="0" eb="3">
      <t>フナバシシ</t>
    </rPh>
    <phoneticPr fontId="23"/>
  </si>
  <si>
    <t>柏市</t>
    <rPh sb="0" eb="2">
      <t>カシワシ</t>
    </rPh>
    <phoneticPr fontId="6"/>
  </si>
  <si>
    <t>東京都</t>
    <rPh sb="0" eb="3">
      <t>トウキョウト</t>
    </rPh>
    <phoneticPr fontId="23"/>
  </si>
  <si>
    <t>横浜市</t>
    <rPh sb="0" eb="3">
      <t>ヨコハマシ</t>
    </rPh>
    <phoneticPr fontId="23"/>
  </si>
  <si>
    <t>横須賀市</t>
    <rPh sb="0" eb="4">
      <t>ヨコスカシ</t>
    </rPh>
    <phoneticPr fontId="23"/>
  </si>
  <si>
    <t>川崎市</t>
    <rPh sb="0" eb="3">
      <t>カワサキシ</t>
    </rPh>
    <phoneticPr fontId="23"/>
  </si>
  <si>
    <t>相模原市</t>
    <rPh sb="0" eb="4">
      <t>サガミハラシ</t>
    </rPh>
    <phoneticPr fontId="23"/>
  </si>
  <si>
    <t>新潟市</t>
    <rPh sb="0" eb="3">
      <t>ニイガタシ</t>
    </rPh>
    <phoneticPr fontId="23"/>
  </si>
  <si>
    <t>富山市</t>
    <rPh sb="0" eb="3">
      <t>トヤマシ</t>
    </rPh>
    <phoneticPr fontId="23"/>
  </si>
  <si>
    <t>金沢市</t>
    <rPh sb="0" eb="3">
      <t>カナザワシ</t>
    </rPh>
    <phoneticPr fontId="23"/>
  </si>
  <si>
    <t>福井県</t>
    <rPh sb="0" eb="3">
      <t>フクイケン</t>
    </rPh>
    <phoneticPr fontId="23"/>
  </si>
  <si>
    <t>山梨県</t>
    <rPh sb="0" eb="3">
      <t>ヤマナシケン</t>
    </rPh>
    <phoneticPr fontId="23"/>
  </si>
  <si>
    <t>長野市</t>
    <rPh sb="0" eb="3">
      <t>ナガノシ</t>
    </rPh>
    <phoneticPr fontId="23"/>
  </si>
  <si>
    <t>岐阜市</t>
    <rPh sb="0" eb="3">
      <t>ギフシ</t>
    </rPh>
    <phoneticPr fontId="23"/>
  </si>
  <si>
    <t>静岡市</t>
    <rPh sb="0" eb="3">
      <t>シズオカシ</t>
    </rPh>
    <phoneticPr fontId="23"/>
  </si>
  <si>
    <t>浜松市</t>
    <rPh sb="0" eb="3">
      <t>ハママツシ</t>
    </rPh>
    <phoneticPr fontId="23"/>
  </si>
  <si>
    <t>名古屋市</t>
    <rPh sb="0" eb="4">
      <t>ナゴヤシ</t>
    </rPh>
    <phoneticPr fontId="23"/>
  </si>
  <si>
    <t>豊橋市</t>
    <rPh sb="0" eb="3">
      <t>トヨハシシ</t>
    </rPh>
    <phoneticPr fontId="23"/>
  </si>
  <si>
    <t>豊田市</t>
    <rPh sb="0" eb="2">
      <t>トヨダ</t>
    </rPh>
    <rPh sb="2" eb="3">
      <t>シ</t>
    </rPh>
    <phoneticPr fontId="23"/>
  </si>
  <si>
    <t>岡崎市</t>
    <rPh sb="0" eb="2">
      <t>オカザキ</t>
    </rPh>
    <rPh sb="2" eb="3">
      <t>シ</t>
    </rPh>
    <phoneticPr fontId="23"/>
  </si>
  <si>
    <t>三重県</t>
    <rPh sb="0" eb="3">
      <t>ミエケン</t>
    </rPh>
    <phoneticPr fontId="23"/>
  </si>
  <si>
    <t>滋賀県</t>
    <rPh sb="0" eb="3">
      <t>シガケン</t>
    </rPh>
    <phoneticPr fontId="23"/>
  </si>
  <si>
    <t>京都市</t>
    <rPh sb="0" eb="3">
      <t>キョウトシ</t>
    </rPh>
    <phoneticPr fontId="23"/>
  </si>
  <si>
    <t>大阪市</t>
    <rPh sb="0" eb="3">
      <t>オオサカシ</t>
    </rPh>
    <phoneticPr fontId="23"/>
  </si>
  <si>
    <t>堺市</t>
    <rPh sb="0" eb="2">
      <t>サカイシ</t>
    </rPh>
    <phoneticPr fontId="23"/>
  </si>
  <si>
    <t>高槻市</t>
    <rPh sb="0" eb="3">
      <t>タカツキシ</t>
    </rPh>
    <phoneticPr fontId="23"/>
  </si>
  <si>
    <t>東大阪市</t>
    <rPh sb="0" eb="4">
      <t>ヒガシオオサカシ</t>
    </rPh>
    <phoneticPr fontId="24"/>
  </si>
  <si>
    <t>神戸市</t>
    <rPh sb="0" eb="3">
      <t>コウベシ</t>
    </rPh>
    <phoneticPr fontId="23"/>
  </si>
  <si>
    <t>姫路市</t>
    <rPh sb="0" eb="3">
      <t>ヒメジシ</t>
    </rPh>
    <phoneticPr fontId="23"/>
  </si>
  <si>
    <t>西宮市</t>
    <rPh sb="0" eb="3">
      <t>ニシノミヤシ</t>
    </rPh>
    <phoneticPr fontId="6"/>
  </si>
  <si>
    <t>奈良市</t>
    <rPh sb="0" eb="3">
      <t>ナラシ</t>
    </rPh>
    <phoneticPr fontId="23"/>
  </si>
  <si>
    <t>和歌山市</t>
    <rPh sb="0" eb="4">
      <t>ワカヤマシ</t>
    </rPh>
    <phoneticPr fontId="23"/>
  </si>
  <si>
    <t>鳥取県</t>
    <rPh sb="0" eb="3">
      <t>トットリケン</t>
    </rPh>
    <phoneticPr fontId="23"/>
  </si>
  <si>
    <t>島根県</t>
    <rPh sb="0" eb="3">
      <t>シマネケン</t>
    </rPh>
    <phoneticPr fontId="23"/>
  </si>
  <si>
    <t>岡山市</t>
    <rPh sb="0" eb="3">
      <t>オカヤマシ</t>
    </rPh>
    <phoneticPr fontId="23"/>
  </si>
  <si>
    <t>倉敷市</t>
    <rPh sb="0" eb="3">
      <t>クラシキシ</t>
    </rPh>
    <phoneticPr fontId="23"/>
  </si>
  <si>
    <t>広島市</t>
    <rPh sb="0" eb="3">
      <t>ヒロシマシ</t>
    </rPh>
    <phoneticPr fontId="23"/>
  </si>
  <si>
    <t>福山市</t>
    <rPh sb="0" eb="3">
      <t>フクヤマシ</t>
    </rPh>
    <phoneticPr fontId="23"/>
  </si>
  <si>
    <t>山口県</t>
    <rPh sb="0" eb="3">
      <t>ヤマグチケン</t>
    </rPh>
    <phoneticPr fontId="23"/>
  </si>
  <si>
    <t>下関市</t>
    <rPh sb="0" eb="2">
      <t>シモノセキ</t>
    </rPh>
    <rPh sb="2" eb="3">
      <t>シ</t>
    </rPh>
    <phoneticPr fontId="24"/>
  </si>
  <si>
    <t>徳島県</t>
    <rPh sb="0" eb="3">
      <t>トクシマケン</t>
    </rPh>
    <phoneticPr fontId="23"/>
  </si>
  <si>
    <t>高松市</t>
    <rPh sb="0" eb="3">
      <t>タカマツシ</t>
    </rPh>
    <phoneticPr fontId="23"/>
  </si>
  <si>
    <t>松山市</t>
    <rPh sb="0" eb="3">
      <t>マツヤマシ</t>
    </rPh>
    <phoneticPr fontId="23"/>
  </si>
  <si>
    <t>高知市</t>
    <rPh sb="0" eb="3">
      <t>コウチシ</t>
    </rPh>
    <phoneticPr fontId="23"/>
  </si>
  <si>
    <t>北九州市</t>
    <rPh sb="0" eb="4">
      <t>キタキュウシュウシ</t>
    </rPh>
    <phoneticPr fontId="23"/>
  </si>
  <si>
    <t>久留米市</t>
    <rPh sb="0" eb="4">
      <t>クルメシ</t>
    </rPh>
    <phoneticPr fontId="6"/>
  </si>
  <si>
    <t>福岡市</t>
    <rPh sb="0" eb="3">
      <t>フクオカシ</t>
    </rPh>
    <phoneticPr fontId="23"/>
  </si>
  <si>
    <t>佐賀県</t>
    <rPh sb="0" eb="3">
      <t>サガケン</t>
    </rPh>
    <phoneticPr fontId="23"/>
  </si>
  <si>
    <t>長崎市</t>
    <rPh sb="0" eb="3">
      <t>ナガサキシ</t>
    </rPh>
    <phoneticPr fontId="23"/>
  </si>
  <si>
    <t>熊本市</t>
    <rPh sb="0" eb="3">
      <t>クマモトシ</t>
    </rPh>
    <phoneticPr fontId="23"/>
  </si>
  <si>
    <t>大分市</t>
    <rPh sb="0" eb="3">
      <t>オオイタシ</t>
    </rPh>
    <phoneticPr fontId="23"/>
  </si>
  <si>
    <t>宮崎市</t>
    <rPh sb="0" eb="3">
      <t>ミヤザキシ</t>
    </rPh>
    <phoneticPr fontId="23"/>
  </si>
  <si>
    <t>鹿児島市</t>
    <rPh sb="0" eb="4">
      <t>カゴシマシ</t>
    </rPh>
    <phoneticPr fontId="23"/>
  </si>
  <si>
    <t>沖縄県</t>
    <rPh sb="0" eb="3">
      <t>オキナワケン</t>
    </rPh>
    <phoneticPr fontId="23"/>
  </si>
  <si>
    <t xml:space="preserve">        年  表</t>
    <rPh sb="8" eb="9">
      <t>ネン</t>
    </rPh>
    <rPh sb="11" eb="12">
      <t>ヒョウ</t>
    </rPh>
    <phoneticPr fontId="4"/>
  </si>
  <si>
    <t>指定都市　名</t>
    <phoneticPr fontId="4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</si>
  <si>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4"/>
  </si>
  <si>
    <t>聴    覚</t>
    <rPh sb="0" eb="1">
      <t>チョウ</t>
    </rPh>
    <rPh sb="5" eb="6">
      <t>サトル</t>
    </rPh>
    <phoneticPr fontId="4"/>
  </si>
  <si>
    <t>平 衡 機 能</t>
    <rPh sb="0" eb="1">
      <t>ヒラ</t>
    </rPh>
    <rPh sb="2" eb="3">
      <t>タイラ</t>
    </rPh>
    <rPh sb="4" eb="5">
      <t>キ</t>
    </rPh>
    <rPh sb="6" eb="7">
      <t>ノウ</t>
    </rPh>
    <phoneticPr fontId="4"/>
  </si>
  <si>
    <t>肢 体 不 自 由</t>
    <rPh sb="0" eb="1">
      <t>アシ</t>
    </rPh>
    <rPh sb="2" eb="3">
      <t>カラダ</t>
    </rPh>
    <rPh sb="4" eb="5">
      <t>フ</t>
    </rPh>
    <rPh sb="6" eb="7">
      <t>ジ</t>
    </rPh>
    <rPh sb="8" eb="9">
      <t>ヨシ</t>
    </rPh>
    <phoneticPr fontId="4"/>
  </si>
  <si>
    <t>上    肢</t>
    <rPh sb="0" eb="1">
      <t>ウエ</t>
    </rPh>
    <rPh sb="5" eb="6">
      <t>アシ</t>
    </rPh>
    <phoneticPr fontId="4"/>
  </si>
  <si>
    <t>下    肢</t>
    <rPh sb="0" eb="1">
      <t>シタ</t>
    </rPh>
    <rPh sb="5" eb="6">
      <t>アシ</t>
    </rPh>
    <phoneticPr fontId="4"/>
  </si>
  <si>
    <t>体    幹</t>
    <rPh sb="0" eb="1">
      <t>カラダ</t>
    </rPh>
    <rPh sb="5" eb="6">
      <t>ミキ</t>
    </rPh>
    <phoneticPr fontId="4"/>
  </si>
  <si>
    <t>内 部 障 害</t>
    <rPh sb="0" eb="1">
      <t>ウチ</t>
    </rPh>
    <rPh sb="2" eb="3">
      <t>ブ</t>
    </rPh>
    <rPh sb="4" eb="5">
      <t>サワ</t>
    </rPh>
    <rPh sb="6" eb="7">
      <t>ガイ</t>
    </rPh>
    <phoneticPr fontId="4"/>
  </si>
  <si>
    <t>*</t>
    <phoneticPr fontId="4"/>
  </si>
  <si>
    <t>0100</t>
    <phoneticPr fontId="6"/>
  </si>
  <si>
    <t>0112</t>
    <phoneticPr fontId="6"/>
  </si>
  <si>
    <t>0115</t>
    <phoneticPr fontId="6"/>
  </si>
  <si>
    <t>0125</t>
    <phoneticPr fontId="6"/>
  </si>
  <si>
    <t>0200</t>
    <phoneticPr fontId="6"/>
  </si>
  <si>
    <t>0215</t>
    <phoneticPr fontId="6"/>
  </si>
  <si>
    <t>0300</t>
    <phoneticPr fontId="6"/>
  </si>
  <si>
    <t>0315</t>
    <phoneticPr fontId="6"/>
  </si>
  <si>
    <t>0400</t>
    <phoneticPr fontId="6"/>
  </si>
  <si>
    <t>0412</t>
    <phoneticPr fontId="6"/>
  </si>
  <si>
    <t>0500</t>
    <phoneticPr fontId="6"/>
  </si>
  <si>
    <t>0515</t>
    <phoneticPr fontId="6"/>
  </si>
  <si>
    <t>0600</t>
    <phoneticPr fontId="6"/>
  </si>
  <si>
    <t>0700</t>
    <phoneticPr fontId="6"/>
  </si>
  <si>
    <t>0715</t>
    <phoneticPr fontId="6"/>
  </si>
  <si>
    <t>0725</t>
    <phoneticPr fontId="6"/>
  </si>
  <si>
    <t>0800</t>
    <phoneticPr fontId="6"/>
  </si>
  <si>
    <t>0900</t>
    <phoneticPr fontId="6"/>
  </si>
  <si>
    <t>0915</t>
    <phoneticPr fontId="6"/>
  </si>
  <si>
    <t>1000</t>
    <phoneticPr fontId="6"/>
  </si>
  <si>
    <t>1015</t>
    <phoneticPr fontId="4"/>
  </si>
  <si>
    <t>前橋市</t>
    <rPh sb="0" eb="3">
      <t>マエバシシ</t>
    </rPh>
    <phoneticPr fontId="4"/>
  </si>
  <si>
    <t>1100</t>
    <phoneticPr fontId="6"/>
  </si>
  <si>
    <t>1112</t>
    <phoneticPr fontId="6"/>
  </si>
  <si>
    <t>1115</t>
    <phoneticPr fontId="6"/>
  </si>
  <si>
    <t>1200</t>
    <phoneticPr fontId="6"/>
  </si>
  <si>
    <t>1212</t>
    <phoneticPr fontId="6"/>
  </si>
  <si>
    <t>1215</t>
    <phoneticPr fontId="6"/>
  </si>
  <si>
    <t>1225</t>
    <phoneticPr fontId="6"/>
  </si>
  <si>
    <t>1300</t>
    <phoneticPr fontId="6"/>
  </si>
  <si>
    <t>1400</t>
    <phoneticPr fontId="6"/>
  </si>
  <si>
    <t>1412</t>
    <phoneticPr fontId="6"/>
  </si>
  <si>
    <t>1415</t>
    <phoneticPr fontId="6"/>
  </si>
  <si>
    <t>1422</t>
    <phoneticPr fontId="6"/>
  </si>
  <si>
    <t>1500</t>
    <phoneticPr fontId="6"/>
  </si>
  <si>
    <t>1512</t>
    <phoneticPr fontId="6"/>
  </si>
  <si>
    <t>1600</t>
    <phoneticPr fontId="6"/>
  </si>
  <si>
    <t>1615</t>
    <phoneticPr fontId="6"/>
  </si>
  <si>
    <t>1700</t>
    <phoneticPr fontId="6"/>
  </si>
  <si>
    <t>1715</t>
    <phoneticPr fontId="6"/>
  </si>
  <si>
    <t>1800</t>
    <phoneticPr fontId="6"/>
  </si>
  <si>
    <t>1900</t>
    <phoneticPr fontId="6"/>
  </si>
  <si>
    <t>2000</t>
    <phoneticPr fontId="6"/>
  </si>
  <si>
    <t>2015</t>
    <phoneticPr fontId="6"/>
  </si>
  <si>
    <t>2100</t>
    <phoneticPr fontId="6"/>
  </si>
  <si>
    <t>2115</t>
    <phoneticPr fontId="6"/>
  </si>
  <si>
    <t>2200</t>
    <phoneticPr fontId="6"/>
  </si>
  <si>
    <t>2212</t>
    <phoneticPr fontId="6"/>
  </si>
  <si>
    <t>2222</t>
    <phoneticPr fontId="6"/>
  </si>
  <si>
    <t>2300</t>
    <phoneticPr fontId="6"/>
  </si>
  <si>
    <t>2312</t>
    <phoneticPr fontId="6"/>
  </si>
  <si>
    <t>2315</t>
    <phoneticPr fontId="6"/>
  </si>
  <si>
    <t>2325</t>
    <phoneticPr fontId="6"/>
  </si>
  <si>
    <t>2335</t>
    <phoneticPr fontId="6"/>
  </si>
  <si>
    <t>2400</t>
    <phoneticPr fontId="6"/>
  </si>
  <si>
    <t>2500</t>
    <phoneticPr fontId="6"/>
  </si>
  <si>
    <t>2515</t>
    <phoneticPr fontId="4"/>
  </si>
  <si>
    <t>大津市</t>
    <rPh sb="0" eb="3">
      <t>オオツシ</t>
    </rPh>
    <phoneticPr fontId="4"/>
  </si>
  <si>
    <t>2600</t>
    <phoneticPr fontId="6"/>
  </si>
  <si>
    <t>2612</t>
    <phoneticPr fontId="6"/>
  </si>
  <si>
    <t>2700</t>
    <phoneticPr fontId="6"/>
  </si>
  <si>
    <t>2712</t>
    <phoneticPr fontId="6"/>
  </si>
  <si>
    <t>2722</t>
    <phoneticPr fontId="6"/>
  </si>
  <si>
    <t>2725</t>
    <phoneticPr fontId="6"/>
  </si>
  <si>
    <t>2735</t>
    <phoneticPr fontId="6"/>
  </si>
  <si>
    <t>2800</t>
    <phoneticPr fontId="6"/>
  </si>
  <si>
    <t>2812</t>
    <phoneticPr fontId="6"/>
  </si>
  <si>
    <t>2815</t>
    <phoneticPr fontId="6"/>
  </si>
  <si>
    <t>2825</t>
    <phoneticPr fontId="6"/>
  </si>
  <si>
    <t>2835</t>
    <phoneticPr fontId="4"/>
  </si>
  <si>
    <t>尼崎市</t>
    <rPh sb="0" eb="3">
      <t>アマガサキシ</t>
    </rPh>
    <phoneticPr fontId="4"/>
  </si>
  <si>
    <t>2900</t>
    <phoneticPr fontId="6"/>
  </si>
  <si>
    <t>2915</t>
    <phoneticPr fontId="6"/>
  </si>
  <si>
    <t>3000</t>
    <phoneticPr fontId="6"/>
  </si>
  <si>
    <t>3015</t>
    <phoneticPr fontId="6"/>
  </si>
  <si>
    <t>3100</t>
    <phoneticPr fontId="6"/>
  </si>
  <si>
    <t>3200</t>
    <phoneticPr fontId="6"/>
  </si>
  <si>
    <t>3300</t>
    <phoneticPr fontId="6"/>
  </si>
  <si>
    <t>3312</t>
    <phoneticPr fontId="6"/>
  </si>
  <si>
    <t>3325</t>
    <phoneticPr fontId="6"/>
  </si>
  <si>
    <t>3400</t>
    <phoneticPr fontId="6"/>
  </si>
  <si>
    <t>3412</t>
    <phoneticPr fontId="6"/>
  </si>
  <si>
    <t>3415</t>
    <phoneticPr fontId="6"/>
  </si>
  <si>
    <t>3500</t>
    <phoneticPr fontId="6"/>
  </si>
  <si>
    <t>3515</t>
    <phoneticPr fontId="6"/>
  </si>
  <si>
    <t>3600</t>
    <phoneticPr fontId="6"/>
  </si>
  <si>
    <t>3700</t>
    <phoneticPr fontId="6"/>
  </si>
  <si>
    <t>3715</t>
    <phoneticPr fontId="6"/>
  </si>
  <si>
    <t>3800</t>
    <phoneticPr fontId="6"/>
  </si>
  <si>
    <t>3815</t>
    <phoneticPr fontId="6"/>
  </si>
  <si>
    <t>3900</t>
    <phoneticPr fontId="6"/>
  </si>
  <si>
    <t>3915</t>
    <phoneticPr fontId="6"/>
  </si>
  <si>
    <t>4000</t>
    <phoneticPr fontId="6"/>
  </si>
  <si>
    <t>4012</t>
    <phoneticPr fontId="6"/>
  </si>
  <si>
    <t>4015</t>
    <phoneticPr fontId="6"/>
  </si>
  <si>
    <t>4022</t>
    <phoneticPr fontId="6"/>
  </si>
  <si>
    <t>4100</t>
    <phoneticPr fontId="6"/>
  </si>
  <si>
    <t>4200</t>
    <phoneticPr fontId="6"/>
  </si>
  <si>
    <t>4215</t>
    <phoneticPr fontId="6"/>
  </si>
  <si>
    <t>4300</t>
    <phoneticPr fontId="6"/>
  </si>
  <si>
    <t>4400</t>
    <phoneticPr fontId="6"/>
  </si>
  <si>
    <t>4415</t>
    <phoneticPr fontId="6"/>
  </si>
  <si>
    <t>4500</t>
    <phoneticPr fontId="6"/>
  </si>
  <si>
    <t>4515</t>
    <phoneticPr fontId="6"/>
  </si>
  <si>
    <t>4600</t>
    <phoneticPr fontId="6"/>
  </si>
  <si>
    <t>4615</t>
    <phoneticPr fontId="6"/>
  </si>
  <si>
    <t>4700</t>
    <phoneticPr fontId="6"/>
  </si>
  <si>
    <t>第１４　身体障害者手帳交付台帳登載数</t>
    <rPh sb="0" eb="1">
      <t>ダイ</t>
    </rPh>
    <rPh sb="4" eb="6">
      <t>シンタイ</t>
    </rPh>
    <rPh sb="6" eb="9">
      <t>ショウガイシャ</t>
    </rPh>
    <rPh sb="9" eb="11">
      <t>テチョウ</t>
    </rPh>
    <rPh sb="11" eb="13">
      <t>コウフ</t>
    </rPh>
    <rPh sb="13" eb="15">
      <t>ダイチョウ</t>
    </rPh>
    <rPh sb="15" eb="17">
      <t>トウサイ</t>
    </rPh>
    <rPh sb="17" eb="18">
      <t>スウ</t>
    </rPh>
    <phoneticPr fontId="4"/>
  </si>
  <si>
    <t>(43)</t>
  </si>
  <si>
    <t>(44)</t>
  </si>
  <si>
    <t>肝臓機能障害</t>
    <rPh sb="0" eb="2">
      <t>カンゾウ</t>
    </rPh>
    <rPh sb="2" eb="4">
      <t>キノウ</t>
    </rPh>
    <rPh sb="4" eb="6">
      <t>ショウガイ</t>
    </rPh>
    <phoneticPr fontId="4"/>
  </si>
  <si>
    <t>(44)</t>
    <phoneticPr fontId="4"/>
  </si>
  <si>
    <t>(43)</t>
    <phoneticPr fontId="4"/>
  </si>
  <si>
    <t>1432</t>
    <phoneticPr fontId="6"/>
  </si>
  <si>
    <t>1025</t>
    <phoneticPr fontId="4"/>
  </si>
  <si>
    <t>高崎市</t>
    <rPh sb="0" eb="3">
      <t>タカサキシ</t>
    </rPh>
    <phoneticPr fontId="4"/>
  </si>
  <si>
    <t>2745</t>
    <phoneticPr fontId="6"/>
  </si>
  <si>
    <t>豊中市</t>
    <rPh sb="0" eb="2">
      <t>トヨナカ</t>
    </rPh>
    <rPh sb="2" eb="3">
      <t>シ</t>
    </rPh>
    <phoneticPr fontId="24"/>
  </si>
  <si>
    <t>4312</t>
    <phoneticPr fontId="6"/>
  </si>
  <si>
    <t>4715</t>
    <phoneticPr fontId="4"/>
  </si>
  <si>
    <t>那覇市</t>
    <rPh sb="0" eb="3">
      <t>ナハシ</t>
    </rPh>
    <phoneticPr fontId="23"/>
  </si>
  <si>
    <r>
      <t xml:space="preserve">    ３　</t>
    </r>
    <r>
      <rPr>
        <b/>
        <sz val="13"/>
        <color indexed="8"/>
        <rFont val="ＭＳ 明朝"/>
        <family val="1"/>
        <charset val="128"/>
      </rPr>
      <t>「</t>
    </r>
    <r>
      <rPr>
        <b/>
        <u/>
        <sz val="13"/>
        <color indexed="8"/>
        <rFont val="ＭＳ 明朝"/>
        <family val="1"/>
        <charset val="128"/>
      </rPr>
      <t>年度末現在」≧「新規交付」、式が成り立たない場合は、必ずその理由を欄外に注記すること。</t>
    </r>
    <rPh sb="21" eb="22">
      <t>シキ</t>
    </rPh>
    <rPh sb="23" eb="24">
      <t>ナ</t>
    </rPh>
    <rPh sb="25" eb="26">
      <t>タ</t>
    </rPh>
    <rPh sb="29" eb="31">
      <t>バアイ</t>
    </rPh>
    <rPh sb="33" eb="34">
      <t>カナラ</t>
    </rPh>
    <phoneticPr fontId="4"/>
  </si>
  <si>
    <t>2755</t>
    <phoneticPr fontId="6"/>
  </si>
  <si>
    <t>枚方市</t>
    <rPh sb="0" eb="2">
      <t>ヒラカタ</t>
    </rPh>
    <rPh sb="2" eb="3">
      <t>シ</t>
    </rPh>
    <phoneticPr fontId="24"/>
  </si>
  <si>
    <t>※項目毎に昨年度と数値を比較し、貼付間違いや記入漏れなどないようにご注意下さい！</t>
    <phoneticPr fontId="4"/>
  </si>
  <si>
    <t>1125</t>
    <phoneticPr fontId="4"/>
  </si>
  <si>
    <t>越谷市</t>
    <rPh sb="0" eb="2">
      <t>コシガヤ</t>
    </rPh>
    <rPh sb="2" eb="3">
      <t>シ</t>
    </rPh>
    <phoneticPr fontId="23"/>
  </si>
  <si>
    <t>1315</t>
    <phoneticPr fontId="4"/>
  </si>
  <si>
    <t>八王子市</t>
    <rPh sb="0" eb="2">
      <t>ハチオウジ</t>
    </rPh>
    <rPh sb="2" eb="3">
      <t>シ</t>
    </rPh>
    <phoneticPr fontId="23"/>
  </si>
  <si>
    <t>4225</t>
    <phoneticPr fontId="6"/>
  </si>
  <si>
    <t>佐世保市</t>
    <rPh sb="0" eb="3">
      <t>サセボ</t>
    </rPh>
    <rPh sb="3" eb="4">
      <t>シ</t>
    </rPh>
    <phoneticPr fontId="23"/>
  </si>
  <si>
    <t>3425</t>
    <phoneticPr fontId="6"/>
  </si>
  <si>
    <t>呉市</t>
    <rPh sb="0" eb="1">
      <t>クレ</t>
    </rPh>
    <rPh sb="1" eb="2">
      <t>シ</t>
    </rPh>
    <phoneticPr fontId="23"/>
  </si>
  <si>
    <t>0225</t>
    <phoneticPr fontId="6"/>
  </si>
  <si>
    <t>八戸市</t>
    <rPh sb="0" eb="2">
      <t>ハチノヘ</t>
    </rPh>
    <rPh sb="2" eb="3">
      <t>シ</t>
    </rPh>
    <phoneticPr fontId="24"/>
  </si>
  <si>
    <t>0000</t>
    <phoneticPr fontId="4"/>
  </si>
  <si>
    <t>0735</t>
    <phoneticPr fontId="4"/>
  </si>
  <si>
    <t>福島市</t>
    <rPh sb="0" eb="2">
      <t>フクシマシ</t>
    </rPh>
    <phoneticPr fontId="4"/>
  </si>
  <si>
    <t>1135</t>
    <phoneticPr fontId="4"/>
  </si>
  <si>
    <t>川口市</t>
    <rPh sb="0" eb="2">
      <t>カワグチシ</t>
    </rPh>
    <phoneticPr fontId="4"/>
  </si>
  <si>
    <t>2765</t>
    <phoneticPr fontId="4"/>
  </si>
  <si>
    <t>八尾市</t>
    <rPh sb="0" eb="2">
      <t>ヤオシ</t>
    </rPh>
    <phoneticPr fontId="4"/>
  </si>
  <si>
    <t>明石市</t>
    <rPh sb="0" eb="3">
      <t>アカシシ</t>
    </rPh>
    <phoneticPr fontId="4"/>
  </si>
  <si>
    <t>2845</t>
    <phoneticPr fontId="4"/>
  </si>
  <si>
    <t>3115</t>
    <phoneticPr fontId="4"/>
  </si>
  <si>
    <t>鳥取市</t>
    <rPh sb="0" eb="2">
      <t>トットリシ</t>
    </rPh>
    <phoneticPr fontId="4"/>
  </si>
  <si>
    <t>3215</t>
    <phoneticPr fontId="4"/>
  </si>
  <si>
    <t>松江市</t>
    <rPh sb="0" eb="2">
      <t>マツエシ</t>
    </rPh>
    <phoneticPr fontId="4"/>
  </si>
  <si>
    <t>0615</t>
    <phoneticPr fontId="6"/>
  </si>
  <si>
    <t>山形市</t>
    <rPh sb="0" eb="2">
      <t>ヤマガタ</t>
    </rPh>
    <rPh sb="2" eb="3">
      <t>シ</t>
    </rPh>
    <phoneticPr fontId="23"/>
  </si>
  <si>
    <t>1815</t>
    <phoneticPr fontId="6"/>
  </si>
  <si>
    <t>1915</t>
    <phoneticPr fontId="6"/>
  </si>
  <si>
    <t>福井市</t>
    <rPh sb="0" eb="2">
      <t>フクイ</t>
    </rPh>
    <rPh sb="2" eb="3">
      <t>シ</t>
    </rPh>
    <phoneticPr fontId="23"/>
  </si>
  <si>
    <t>甲府市</t>
    <rPh sb="0" eb="3">
      <t>コウフシ</t>
    </rPh>
    <phoneticPr fontId="23"/>
  </si>
  <si>
    <t>2775</t>
    <phoneticPr fontId="4"/>
  </si>
  <si>
    <t>寝屋川市</t>
    <rPh sb="0" eb="3">
      <t>ネヤガワ</t>
    </rPh>
    <rPh sb="3" eb="4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</si>
</sst>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b/>
      <u/>
      <sz val="13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3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rgb="FFFFFF0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1" fillId="0" borderId="0"/>
  </cellStyleXfs>
  <cellXfs count="167">
    <xf numFmtId="0" fontId="0" fillId="0" borderId="0" xfId="0">
      <alignment vertical="center"/>
    </xf>
    <xf numFmtId="49" fontId="3" fillId="0" borderId="0" xfId="0" applyNumberFormat="1" applyFont="1" applyBorder="1" applyAlignment="1" applyProtection="1">
      <protection hidden="1"/>
    </xf>
    <xf numFmtId="49" fontId="3" fillId="0" borderId="1" xfId="0" applyNumberFormat="1" applyFont="1" applyBorder="1" applyAlignment="1" applyProtection="1">
      <protection hidden="1"/>
    </xf>
    <xf numFmtId="0" fontId="3" fillId="0" borderId="1" xfId="0" applyFont="1" applyBorder="1" applyProtection="1">
      <alignment vertical="center"/>
      <protection hidden="1"/>
    </xf>
    <xf numFmtId="0" fontId="2" fillId="0" borderId="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hidden="1"/>
    </xf>
    <xf numFmtId="176" fontId="2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>
      <alignment vertical="center"/>
    </xf>
    <xf numFmtId="176" fontId="9" fillId="3" borderId="2" xfId="0" applyNumberFormat="1" applyFont="1" applyFill="1" applyBorder="1" applyAlignment="1">
      <alignment vertical="center"/>
    </xf>
    <xf numFmtId="0" fontId="2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NumberForma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176" fontId="8" fillId="0" borderId="0" xfId="0" applyNumberFormat="1" applyFont="1" applyProtection="1">
      <alignment vertical="center"/>
      <protection hidden="1"/>
    </xf>
    <xf numFmtId="0" fontId="0" fillId="0" borderId="1" xfId="0" applyNumberFormat="1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4" borderId="4" xfId="0" applyFill="1" applyBorder="1" applyProtection="1">
      <alignment vertical="center"/>
      <protection hidden="1"/>
    </xf>
    <xf numFmtId="0" fontId="0" fillId="4" borderId="5" xfId="0" applyFill="1" applyBorder="1" applyProtection="1">
      <alignment vertical="center"/>
      <protection hidden="1"/>
    </xf>
    <xf numFmtId="0" fontId="0" fillId="4" borderId="6" xfId="0" applyFill="1" applyBorder="1" applyProtection="1">
      <alignment vertical="center"/>
      <protection hidden="1"/>
    </xf>
    <xf numFmtId="0" fontId="0" fillId="5" borderId="7" xfId="0" applyFill="1" applyBorder="1" applyProtection="1">
      <alignment vertical="center"/>
      <protection hidden="1"/>
    </xf>
    <xf numFmtId="0" fontId="0" fillId="5" borderId="3" xfId="0" applyFill="1" applyBorder="1" applyProtection="1">
      <alignment vertical="center"/>
      <protection hidden="1"/>
    </xf>
    <xf numFmtId="0" fontId="0" fillId="5" borderId="8" xfId="0" applyFill="1" applyBorder="1" applyProtection="1">
      <alignment vertical="center"/>
      <protection hidden="1"/>
    </xf>
    <xf numFmtId="0" fontId="0" fillId="4" borderId="9" xfId="0" applyFill="1" applyBorder="1" applyProtection="1">
      <alignment vertical="center"/>
      <protection hidden="1"/>
    </xf>
    <xf numFmtId="0" fontId="0" fillId="4" borderId="0" xfId="0" applyFill="1" applyBorder="1" applyProtection="1">
      <alignment vertical="center"/>
      <protection hidden="1"/>
    </xf>
    <xf numFmtId="0" fontId="0" fillId="4" borderId="10" xfId="0" applyFill="1" applyBorder="1" applyProtection="1">
      <alignment vertical="center"/>
      <protection hidden="1"/>
    </xf>
    <xf numFmtId="0" fontId="0" fillId="5" borderId="11" xfId="0" applyFill="1" applyBorder="1" applyProtection="1">
      <alignment vertical="center"/>
      <protection hidden="1"/>
    </xf>
    <xf numFmtId="0" fontId="0" fillId="5" borderId="4" xfId="0" applyFill="1" applyBorder="1" applyProtection="1">
      <alignment vertical="center"/>
      <protection hidden="1"/>
    </xf>
    <xf numFmtId="0" fontId="0" fillId="4" borderId="12" xfId="0" applyFill="1" applyBorder="1" applyProtection="1">
      <alignment vertical="center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3" xfId="0" applyFill="1" applyBorder="1" applyProtection="1">
      <alignment vertical="center"/>
      <protection hidden="1"/>
    </xf>
    <xf numFmtId="49" fontId="0" fillId="5" borderId="14" xfId="0" applyNumberFormat="1" applyFill="1" applyBorder="1" applyAlignment="1" applyProtection="1">
      <alignment horizontal="center" vertical="center"/>
      <protection hidden="1"/>
    </xf>
    <xf numFmtId="49" fontId="0" fillId="5" borderId="12" xfId="0" applyNumberFormat="1" applyFill="1" applyBorder="1" applyAlignment="1" applyProtection="1">
      <alignment horizontal="center" vertical="center"/>
      <protection hidden="1"/>
    </xf>
    <xf numFmtId="0" fontId="0" fillId="6" borderId="7" xfId="0" applyFill="1" applyBorder="1" applyProtection="1">
      <alignment vertical="center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49" fontId="0" fillId="6" borderId="8" xfId="0" applyNumberForma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6" borderId="14" xfId="0" applyFill="1" applyBorder="1" applyProtection="1">
      <alignment vertical="center"/>
      <protection hidden="1"/>
    </xf>
    <xf numFmtId="0" fontId="0" fillId="6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2" fillId="6" borderId="11" xfId="0" applyFont="1" applyFill="1" applyBorder="1" applyProtection="1">
      <alignment vertical="center"/>
      <protection hidden="1"/>
    </xf>
    <xf numFmtId="0" fontId="8" fillId="0" borderId="0" xfId="0" applyFont="1" applyAlignment="1" applyProtection="1">
      <alignment vertical="top"/>
      <protection hidden="1"/>
    </xf>
    <xf numFmtId="49" fontId="7" fillId="2" borderId="0" xfId="0" applyNumberFormat="1" applyFont="1" applyFill="1" applyBorder="1" applyProtection="1">
      <alignment vertical="center"/>
      <protection locked="0" hidden="1"/>
    </xf>
    <xf numFmtId="0" fontId="0" fillId="5" borderId="5" xfId="0" applyFill="1" applyBorder="1" applyProtection="1">
      <alignment vertical="center"/>
      <protection hidden="1"/>
    </xf>
    <xf numFmtId="0" fontId="0" fillId="6" borderId="11" xfId="0" applyFill="1" applyBorder="1" applyProtection="1">
      <alignment vertical="center"/>
      <protection hidden="1"/>
    </xf>
    <xf numFmtId="49" fontId="0" fillId="6" borderId="13" xfId="0" applyNumberFormat="1" applyFill="1" applyBorder="1" applyAlignment="1" applyProtection="1">
      <alignment horizontal="center" vertical="center"/>
      <protection hidden="1"/>
    </xf>
    <xf numFmtId="0" fontId="12" fillId="6" borderId="16" xfId="0" applyFont="1" applyFill="1" applyBorder="1" applyProtection="1">
      <alignment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49" fontId="0" fillId="6" borderId="18" xfId="0" applyNumberFormat="1" applyFill="1" applyBorder="1" applyAlignment="1" applyProtection="1">
      <alignment horizontal="center" vertical="center"/>
      <protection hidden="1"/>
    </xf>
    <xf numFmtId="0" fontId="0" fillId="6" borderId="16" xfId="0" applyFill="1" applyBorder="1" applyProtection="1">
      <alignment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19" xfId="0" applyFill="1" applyBorder="1" applyProtection="1">
      <alignment vertical="center"/>
      <protection hidden="1"/>
    </xf>
    <xf numFmtId="0" fontId="0" fillId="6" borderId="20" xfId="0" applyFill="1" applyBorder="1" applyAlignment="1" applyProtection="1">
      <alignment horizontal="center" vertical="center"/>
      <protection hidden="1"/>
    </xf>
    <xf numFmtId="49" fontId="0" fillId="6" borderId="6" xfId="0" applyNumberFormat="1" applyFill="1" applyBorder="1" applyAlignment="1" applyProtection="1">
      <alignment horizontal="center" vertical="center"/>
      <protection hidden="1"/>
    </xf>
    <xf numFmtId="49" fontId="0" fillId="6" borderId="21" xfId="0" applyNumberFormat="1" applyFill="1" applyBorder="1" applyAlignment="1" applyProtection="1">
      <alignment horizontal="center" vertical="center"/>
      <protection hidden="1"/>
    </xf>
    <xf numFmtId="176" fontId="9" fillId="3" borderId="7" xfId="0" applyNumberFormat="1" applyFont="1" applyFill="1" applyBorder="1" applyAlignment="1">
      <alignment vertical="center"/>
    </xf>
    <xf numFmtId="176" fontId="9" fillId="2" borderId="7" xfId="0" applyNumberFormat="1" applyFont="1" applyFill="1" applyBorder="1" applyAlignment="1">
      <alignment vertical="center"/>
    </xf>
    <xf numFmtId="176" fontId="9" fillId="3" borderId="14" xfId="0" applyNumberFormat="1" applyFont="1" applyFill="1" applyBorder="1" applyAlignment="1">
      <alignment vertical="center"/>
    </xf>
    <xf numFmtId="176" fontId="9" fillId="2" borderId="14" xfId="0" applyNumberFormat="1" applyFont="1" applyFill="1" applyBorder="1" applyAlignment="1">
      <alignment vertical="center"/>
    </xf>
    <xf numFmtId="176" fontId="9" fillId="3" borderId="22" xfId="0" applyNumberFormat="1" applyFont="1" applyFill="1" applyBorder="1" applyAlignment="1">
      <alignment vertical="center"/>
    </xf>
    <xf numFmtId="176" fontId="9" fillId="3" borderId="23" xfId="0" applyNumberFormat="1" applyFont="1" applyFill="1" applyBorder="1" applyAlignment="1">
      <alignment vertical="center"/>
    </xf>
    <xf numFmtId="176" fontId="9" fillId="2" borderId="23" xfId="0" applyNumberFormat="1" applyFont="1" applyFill="1" applyBorder="1" applyAlignment="1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" fillId="7" borderId="0" xfId="1" applyFont="1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176" fontId="0" fillId="2" borderId="0" xfId="0" applyNumberFormat="1" applyFill="1" applyProtection="1">
      <alignment vertical="center"/>
      <protection hidden="1"/>
    </xf>
    <xf numFmtId="0" fontId="15" fillId="0" borderId="1" xfId="0" applyFont="1" applyBorder="1" applyProtection="1">
      <alignment vertical="center"/>
      <protection hidden="1"/>
    </xf>
    <xf numFmtId="0" fontId="2" fillId="6" borderId="15" xfId="0" applyFont="1" applyFill="1" applyBorder="1" applyAlignment="1" applyProtection="1">
      <alignment horizontal="center" vertical="center"/>
      <protection hidden="1"/>
    </xf>
    <xf numFmtId="49" fontId="2" fillId="6" borderId="8" xfId="0" applyNumberFormat="1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49" fontId="2" fillId="6" borderId="13" xfId="0" applyNumberFormat="1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49" fontId="2" fillId="6" borderId="6" xfId="0" applyNumberFormat="1" applyFont="1" applyFill="1" applyBorder="1" applyAlignment="1" applyProtection="1">
      <alignment horizontal="center" vertical="center"/>
      <protection hidden="1"/>
    </xf>
    <xf numFmtId="176" fontId="5" fillId="3" borderId="2" xfId="0" applyNumberFormat="1" applyFont="1" applyFill="1" applyBorder="1" applyAlignment="1" applyProtection="1">
      <alignment horizontal="right" vertical="center"/>
      <protection hidden="1"/>
    </xf>
    <xf numFmtId="176" fontId="5" fillId="3" borderId="24" xfId="0" applyNumberFormat="1" applyFont="1" applyFill="1" applyBorder="1" applyAlignment="1" applyProtection="1">
      <alignment horizontal="right" vertical="center"/>
      <protection hidden="1"/>
    </xf>
    <xf numFmtId="176" fontId="5" fillId="3" borderId="14" xfId="0" applyNumberFormat="1" applyFont="1" applyFill="1" applyBorder="1" applyAlignment="1" applyProtection="1">
      <alignment horizontal="right" vertical="center"/>
      <protection hidden="1"/>
    </xf>
    <xf numFmtId="176" fontId="5" fillId="3" borderId="7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vertical="top"/>
      <protection hidden="1"/>
    </xf>
    <xf numFmtId="0" fontId="15" fillId="5" borderId="5" xfId="0" applyFont="1" applyFill="1" applyBorder="1" applyProtection="1">
      <alignment vertical="center"/>
      <protection hidden="1"/>
    </xf>
    <xf numFmtId="0" fontId="15" fillId="5" borderId="8" xfId="0" applyFont="1" applyFill="1" applyBorder="1" applyProtection="1">
      <alignment vertical="center"/>
      <protection hidden="1"/>
    </xf>
    <xf numFmtId="0" fontId="15" fillId="5" borderId="3" xfId="0" applyFont="1" applyFill="1" applyBorder="1" applyProtection="1">
      <alignment vertical="center"/>
      <protection hidden="1"/>
    </xf>
    <xf numFmtId="0" fontId="15" fillId="5" borderId="7" xfId="0" applyFont="1" applyFill="1" applyBorder="1" applyAlignment="1" applyProtection="1">
      <alignment horizontal="center" vertical="center" wrapText="1"/>
      <protection hidden="1"/>
    </xf>
    <xf numFmtId="49" fontId="15" fillId="5" borderId="14" xfId="0" applyNumberFormat="1" applyFont="1" applyFill="1" applyBorder="1" applyAlignment="1" applyProtection="1">
      <alignment horizontal="center" vertical="center"/>
      <protection hidden="1"/>
    </xf>
    <xf numFmtId="49" fontId="15" fillId="5" borderId="12" xfId="0" applyNumberFormat="1" applyFont="1" applyFill="1" applyBorder="1" applyAlignment="1" applyProtection="1">
      <alignment horizontal="center" vertical="center"/>
      <protection hidden="1"/>
    </xf>
    <xf numFmtId="176" fontId="5" fillId="3" borderId="25" xfId="0" applyNumberFormat="1" applyFont="1" applyFill="1" applyBorder="1" applyAlignment="1" applyProtection="1">
      <alignment horizontal="right" vertical="center"/>
      <protection hidden="1"/>
    </xf>
    <xf numFmtId="176" fontId="5" fillId="3" borderId="26" xfId="0" applyNumberFormat="1" applyFont="1" applyFill="1" applyBorder="1" applyAlignment="1" applyProtection="1">
      <alignment horizontal="right" vertical="center"/>
      <protection hidden="1"/>
    </xf>
    <xf numFmtId="0" fontId="2" fillId="6" borderId="27" xfId="0" applyFont="1" applyFill="1" applyBorder="1" applyAlignment="1" applyProtection="1">
      <alignment horizontal="center" vertical="center"/>
      <protection hidden="1"/>
    </xf>
    <xf numFmtId="49" fontId="2" fillId="6" borderId="28" xfId="0" applyNumberFormat="1" applyFont="1" applyFill="1" applyBorder="1" applyAlignment="1" applyProtection="1">
      <alignment horizontal="center" vertical="center"/>
      <protection hidden="1"/>
    </xf>
    <xf numFmtId="176" fontId="5" fillId="3" borderId="29" xfId="0" applyNumberFormat="1" applyFont="1" applyFill="1" applyBorder="1" applyAlignment="1" applyProtection="1">
      <alignment horizontal="right" vertical="center"/>
      <protection hidden="1"/>
    </xf>
    <xf numFmtId="0" fontId="2" fillId="6" borderId="30" xfId="0" applyFont="1" applyFill="1" applyBorder="1" applyAlignment="1" applyProtection="1">
      <alignment horizontal="center" vertical="center"/>
      <protection hidden="1"/>
    </xf>
    <xf numFmtId="49" fontId="2" fillId="6" borderId="31" xfId="0" applyNumberFormat="1" applyFont="1" applyFill="1" applyBorder="1" applyAlignment="1" applyProtection="1">
      <alignment horizontal="center" vertical="center"/>
      <protection hidden="1"/>
    </xf>
    <xf numFmtId="176" fontId="5" fillId="3" borderId="32" xfId="0" applyNumberFormat="1" applyFont="1" applyFill="1" applyBorder="1" applyAlignment="1" applyProtection="1">
      <alignment horizontal="right" vertical="center"/>
      <protection hidden="1"/>
    </xf>
    <xf numFmtId="176" fontId="5" fillId="3" borderId="33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6" fillId="0" borderId="1" xfId="0" applyFont="1" applyBorder="1" applyProtection="1">
      <alignment vertical="center"/>
      <protection hidden="1"/>
    </xf>
    <xf numFmtId="0" fontId="21" fillId="0" borderId="0" xfId="2" applyAlignment="1">
      <alignment horizontal="center" vertical="center"/>
    </xf>
    <xf numFmtId="0" fontId="21" fillId="0" borderId="0" xfId="2" applyAlignment="1">
      <alignment vertical="center"/>
    </xf>
    <xf numFmtId="0" fontId="25" fillId="0" borderId="0" xfId="2" applyFont="1" applyAlignment="1">
      <alignment vertical="center"/>
    </xf>
    <xf numFmtId="0" fontId="25" fillId="0" borderId="0" xfId="2" applyFont="1" applyFill="1" applyAlignment="1">
      <alignment vertical="center"/>
    </xf>
    <xf numFmtId="0" fontId="21" fillId="0" borderId="0" xfId="2" applyFont="1" applyAlignment="1">
      <alignment vertical="center"/>
    </xf>
    <xf numFmtId="49" fontId="11" fillId="0" borderId="0" xfId="2" applyNumberFormat="1" applyFont="1" applyAlignment="1">
      <alignment horizontal="center" vertical="center"/>
    </xf>
    <xf numFmtId="49" fontId="11" fillId="0" borderId="0" xfId="2" applyNumberFormat="1" applyFont="1" applyAlignment="1">
      <alignment horizontal="distributed" vertical="center"/>
    </xf>
    <xf numFmtId="0" fontId="26" fillId="0" borderId="0" xfId="0" applyFont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" fillId="0" borderId="1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Protection="1">
      <alignment vertical="center"/>
      <protection hidden="1"/>
    </xf>
    <xf numFmtId="0" fontId="27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11" fillId="9" borderId="2" xfId="2" applyNumberFormat="1" applyFont="1" applyFill="1" applyBorder="1" applyAlignment="1">
      <alignment horizontal="center" vertical="center"/>
    </xf>
    <xf numFmtId="49" fontId="11" fillId="9" borderId="2" xfId="2" applyNumberFormat="1" applyFont="1" applyFill="1" applyBorder="1" applyAlignment="1">
      <alignment horizontal="distributed" vertical="center"/>
    </xf>
    <xf numFmtId="49" fontId="22" fillId="9" borderId="2" xfId="2" quotePrefix="1" applyNumberFormat="1" applyFont="1" applyFill="1" applyBorder="1" applyAlignment="1">
      <alignment horizontal="center" vertical="center"/>
    </xf>
    <xf numFmtId="49" fontId="22" fillId="9" borderId="2" xfId="2" quotePrefix="1" applyNumberFormat="1" applyFont="1" applyFill="1" applyBorder="1" applyAlignment="1">
      <alignment horizontal="distributed" vertical="center"/>
    </xf>
    <xf numFmtId="49" fontId="22" fillId="9" borderId="2" xfId="2" applyNumberFormat="1" applyFont="1" applyFill="1" applyBorder="1" applyAlignment="1">
      <alignment horizontal="center" vertical="center"/>
    </xf>
    <xf numFmtId="49" fontId="22" fillId="9" borderId="2" xfId="2" applyNumberFormat="1" applyFont="1" applyFill="1" applyBorder="1" applyAlignment="1">
      <alignment horizontal="distributed" vertical="center"/>
    </xf>
    <xf numFmtId="49" fontId="22" fillId="9" borderId="2" xfId="2" quotePrefix="1" applyNumberFormat="1" applyFont="1" applyFill="1" applyBorder="1" applyAlignment="1">
      <alignment horizontal="distributed" vertical="center" wrapText="1"/>
    </xf>
    <xf numFmtId="49" fontId="11" fillId="9" borderId="2" xfId="2" quotePrefix="1" applyNumberFormat="1" applyFont="1" applyFill="1" applyBorder="1" applyAlignment="1">
      <alignment horizontal="center" vertical="center"/>
    </xf>
    <xf numFmtId="49" fontId="11" fillId="9" borderId="2" xfId="2" quotePrefix="1" applyNumberFormat="1" applyFont="1" applyFill="1" applyBorder="1" applyAlignment="1">
      <alignment horizontal="distributed" vertical="center"/>
    </xf>
    <xf numFmtId="0" fontId="14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9" fontId="0" fillId="6" borderId="10" xfId="0" applyNumberFormat="1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6" borderId="16" xfId="0" applyFill="1" applyBorder="1" applyAlignment="1" applyProtection="1">
      <alignment vertical="center"/>
      <protection hidden="1"/>
    </xf>
    <xf numFmtId="0" fontId="29" fillId="0" borderId="0" xfId="0" applyFont="1" applyAlignment="1">
      <alignment horizontal="justify" vertical="center" readingOrder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176" fontId="5" fillId="3" borderId="23" xfId="0" applyNumberFormat="1" applyFont="1" applyFill="1" applyBorder="1" applyAlignment="1" applyProtection="1">
      <alignment horizontal="right" vertical="center"/>
      <protection hidden="1"/>
    </xf>
    <xf numFmtId="176" fontId="5" fillId="3" borderId="34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10" borderId="0" xfId="0" applyFill="1" applyProtection="1">
      <alignment vertical="center"/>
      <protection hidden="1"/>
    </xf>
    <xf numFmtId="0" fontId="32" fillId="10" borderId="0" xfId="0" applyFont="1" applyFill="1" applyProtection="1">
      <alignment vertical="center"/>
      <protection hidden="1"/>
    </xf>
    <xf numFmtId="49" fontId="22" fillId="9" borderId="2" xfId="2" quotePrefix="1" applyNumberFormat="1" applyFont="1" applyFill="1" applyBorder="1" applyAlignment="1" applyProtection="1">
      <alignment horizontal="distributed" vertical="center"/>
      <protection hidden="1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7" xfId="0" applyNumberFormat="1" applyFont="1" applyFill="1" applyBorder="1" applyAlignment="1" applyProtection="1">
      <alignment horizontal="right" vertical="center"/>
      <protection locked="0"/>
    </xf>
    <xf numFmtId="176" fontId="5" fillId="2" borderId="32" xfId="0" applyNumberFormat="1" applyFont="1" applyFill="1" applyBorder="1" applyAlignment="1" applyProtection="1">
      <alignment horizontal="right" vertical="center"/>
      <protection locked="0"/>
    </xf>
    <xf numFmtId="176" fontId="5" fillId="2" borderId="14" xfId="0" applyNumberFormat="1" applyFont="1" applyFill="1" applyBorder="1" applyAlignment="1" applyProtection="1">
      <alignment horizontal="right" vertical="center"/>
      <protection locked="0"/>
    </xf>
    <xf numFmtId="176" fontId="5" fillId="2" borderId="23" xfId="0" applyNumberFormat="1" applyFont="1" applyFill="1" applyBorder="1" applyAlignment="1" applyProtection="1">
      <alignment horizontal="right" vertical="center"/>
      <protection locked="0"/>
    </xf>
    <xf numFmtId="49" fontId="2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Protection="1">
      <alignment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hidden="1"/>
    </xf>
    <xf numFmtId="0" fontId="15" fillId="6" borderId="14" xfId="0" applyFont="1" applyFill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 wrapText="1"/>
      <protection hidden="1"/>
    </xf>
    <xf numFmtId="0" fontId="15" fillId="6" borderId="35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center" vertical="center" wrapText="1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 wrapText="1"/>
      <protection hidden="1"/>
    </xf>
    <xf numFmtId="0" fontId="15" fillId="5" borderId="4" xfId="0" applyFont="1" applyFill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7" fillId="6" borderId="7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</cellXfs>
  <cellStyles count="3">
    <cellStyle name="標準" xfId="0" builtinId="0"/>
    <cellStyle name="標準_Sheet2" xfId="1"/>
    <cellStyle name="標準_福祉事務所名簿マスターファイル（配布用）11.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438150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009900" y="184785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前年度末現在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144500" y="182880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転入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3144500" y="182880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転出･返還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31445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歳に達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31445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障害の種類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3144500" y="182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23279100" y="18288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457200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23279100" y="20764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　末　現　在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　数</a:t>
          </a:r>
        </a:p>
      </xdr:txBody>
    </xdr:sp>
    <xdr:clientData/>
  </xdr:twoCellAnchor>
  <xdr:twoCellAnchor editAs="absolute">
    <xdr:from>
      <xdr:col>9</xdr:col>
      <xdr:colOff>180975</xdr:colOff>
      <xdr:row>57</xdr:row>
      <xdr:rowOff>206829</xdr:rowOff>
    </xdr:from>
    <xdr:to>
      <xdr:col>13</xdr:col>
      <xdr:colOff>771525</xdr:colOff>
      <xdr:row>62</xdr:row>
      <xdr:rowOff>54429</xdr:rowOff>
    </xdr:to>
    <xdr:sp macro="" textlink="" fLocksText="0">
      <xdr:nvSpPr>
        <xdr:cNvPr id="1074" name="テキスト 9"/>
        <xdr:cNvSpPr txBox="1">
          <a:spLocks noChangeArrowheads="1"/>
        </xdr:cNvSpPr>
      </xdr:nvSpPr>
      <xdr:spPr bwMode="auto">
        <a:xfrm>
          <a:off x="10448925" y="17697450"/>
          <a:ext cx="6381750" cy="11811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注記欄：</a:t>
          </a:r>
        </a:p>
      </xdr:txBody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2</xdr:col>
      <xdr:colOff>485775</xdr:colOff>
      <xdr:row>3</xdr:row>
      <xdr:rowOff>123825</xdr:rowOff>
    </xdr:to>
    <xdr:grpSp>
      <xdr:nvGrpSpPr>
        <xdr:cNvPr id="8662" name="グループ化 2"/>
        <xdr:cNvGrpSpPr>
          <a:grpSpLocks/>
        </xdr:cNvGrpSpPr>
      </xdr:nvGrpSpPr>
      <xdr:grpSpPr bwMode="auto">
        <a:xfrm>
          <a:off x="207818" y="0"/>
          <a:ext cx="1992457" cy="781916"/>
          <a:chOff x="219075" y="0"/>
          <a:chExt cx="1571625" cy="838200"/>
        </a:xfrm>
      </xdr:grpSpPr>
      <xdr:sp macro="" textlink="">
        <xdr:nvSpPr>
          <xdr:cNvPr id="12" name="正方形/長方形 11"/>
          <xdr:cNvSpPr/>
        </xdr:nvSpPr>
        <xdr:spPr>
          <a:xfrm>
            <a:off x="219075" y="0"/>
            <a:ext cx="1571625" cy="33326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（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福祉行政報告例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）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219075" y="292865"/>
            <a:ext cx="1571625" cy="545335"/>
          </a:xfrm>
          <a:prstGeom prst="rect">
            <a:avLst/>
          </a:prstGeom>
          <a:noFill/>
          <a:ln w="12700" cmpd="sng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統計法に基づく</a:t>
            </a:r>
            <a:endPara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ctr">
              <a:lnSpc>
                <a:spcPts val="12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一般統計調査</a:t>
            </a:r>
          </a:p>
        </xdr:txBody>
      </xdr:sp>
    </xdr:grpSp>
    <xdr:clientData/>
  </xdr:twoCellAnchor>
  <xdr:twoCellAnchor editAs="oneCell">
    <xdr:from>
      <xdr:col>12</xdr:col>
      <xdr:colOff>1209675</xdr:colOff>
      <xdr:row>1</xdr:row>
      <xdr:rowOff>285750</xdr:rowOff>
    </xdr:from>
    <xdr:to>
      <xdr:col>13</xdr:col>
      <xdr:colOff>1323975</xdr:colOff>
      <xdr:row>5</xdr:row>
      <xdr:rowOff>304800</xdr:rowOff>
    </xdr:to>
    <xdr:pic>
      <xdr:nvPicPr>
        <xdr:cNvPr id="866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1975" y="466725"/>
          <a:ext cx="1562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38100</xdr:rowOff>
    </xdr:from>
    <xdr:to>
      <xdr:col>1</xdr:col>
      <xdr:colOff>1371600</xdr:colOff>
      <xdr:row>12</xdr:row>
      <xdr:rowOff>200025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76225" y="2514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視覚障害</a:t>
          </a:r>
        </a:p>
      </xdr:txBody>
    </xdr:sp>
    <xdr:clientData/>
  </xdr:twoCellAnchor>
  <xdr:twoCellAnchor>
    <xdr:from>
      <xdr:col>1</xdr:col>
      <xdr:colOff>257175</xdr:colOff>
      <xdr:row>45</xdr:row>
      <xdr:rowOff>19050</xdr:rowOff>
    </xdr:from>
    <xdr:to>
      <xdr:col>1</xdr:col>
      <xdr:colOff>1362075</xdr:colOff>
      <xdr:row>46</xdr:row>
      <xdr:rowOff>180975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66725" y="10267950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ぼうこう・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直腸機能障害</a:t>
          </a:r>
        </a:p>
      </xdr:txBody>
    </xdr:sp>
    <xdr:clientData/>
  </xdr:twoCellAnchor>
  <xdr:twoCellAnchor>
    <xdr:from>
      <xdr:col>1</xdr:col>
      <xdr:colOff>66675</xdr:colOff>
      <xdr:row>15</xdr:row>
      <xdr:rowOff>38100</xdr:rowOff>
    </xdr:from>
    <xdr:to>
      <xdr:col>1</xdr:col>
      <xdr:colOff>1371600</xdr:colOff>
      <xdr:row>16</xdr:row>
      <xdr:rowOff>200025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276225" y="34290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聴覚･平衡機能障害</a:t>
          </a:r>
        </a:p>
      </xdr:txBody>
    </xdr:sp>
    <xdr:clientData/>
  </xdr:twoCellAnchor>
  <xdr:twoCellAnchor>
    <xdr:from>
      <xdr:col>1</xdr:col>
      <xdr:colOff>219075</xdr:colOff>
      <xdr:row>17</xdr:row>
      <xdr:rowOff>38100</xdr:rowOff>
    </xdr:from>
    <xdr:to>
      <xdr:col>1</xdr:col>
      <xdr:colOff>1371600</xdr:colOff>
      <xdr:row>18</xdr:row>
      <xdr:rowOff>200025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28625" y="3886200"/>
          <a:ext cx="1152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聴覚</a:t>
          </a:r>
        </a:p>
      </xdr:txBody>
    </xdr:sp>
    <xdr:clientData/>
  </xdr:twoCellAnchor>
  <xdr:twoCellAnchor>
    <xdr:from>
      <xdr:col>1</xdr:col>
      <xdr:colOff>228600</xdr:colOff>
      <xdr:row>19</xdr:row>
      <xdr:rowOff>38100</xdr:rowOff>
    </xdr:from>
    <xdr:to>
      <xdr:col>1</xdr:col>
      <xdr:colOff>1371600</xdr:colOff>
      <xdr:row>20</xdr:row>
      <xdr:rowOff>200025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438150" y="43434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平衡機能</a:t>
          </a:r>
        </a:p>
      </xdr:txBody>
    </xdr:sp>
    <xdr:clientData/>
  </xdr:twoCellAnchor>
  <xdr:twoCellAnchor>
    <xdr:from>
      <xdr:col>1</xdr:col>
      <xdr:colOff>66675</xdr:colOff>
      <xdr:row>23</xdr:row>
      <xdr:rowOff>38100</xdr:rowOff>
    </xdr:from>
    <xdr:to>
      <xdr:col>1</xdr:col>
      <xdr:colOff>1371600</xdr:colOff>
      <xdr:row>24</xdr:row>
      <xdr:rowOff>200025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276225" y="52578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肢体不自由</a:t>
          </a:r>
        </a:p>
      </xdr:txBody>
    </xdr:sp>
    <xdr:clientData/>
  </xdr:twoCellAnchor>
  <xdr:twoCellAnchor>
    <xdr:from>
      <xdr:col>1</xdr:col>
      <xdr:colOff>228600</xdr:colOff>
      <xdr:row>25</xdr:row>
      <xdr:rowOff>38100</xdr:rowOff>
    </xdr:from>
    <xdr:to>
      <xdr:col>1</xdr:col>
      <xdr:colOff>1371600</xdr:colOff>
      <xdr:row>26</xdr:row>
      <xdr:rowOff>200025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438150" y="57150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上肢</a:t>
          </a:r>
        </a:p>
      </xdr:txBody>
    </xdr:sp>
    <xdr:clientData/>
  </xdr:twoCellAnchor>
  <xdr:twoCellAnchor>
    <xdr:from>
      <xdr:col>1</xdr:col>
      <xdr:colOff>228600</xdr:colOff>
      <xdr:row>27</xdr:row>
      <xdr:rowOff>38100</xdr:rowOff>
    </xdr:from>
    <xdr:to>
      <xdr:col>1</xdr:col>
      <xdr:colOff>1371600</xdr:colOff>
      <xdr:row>28</xdr:row>
      <xdr:rowOff>200025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438150" y="61722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下肢</a:t>
          </a:r>
        </a:p>
      </xdr:txBody>
    </xdr:sp>
    <xdr:clientData/>
  </xdr:twoCellAnchor>
  <xdr:twoCellAnchor>
    <xdr:from>
      <xdr:col>1</xdr:col>
      <xdr:colOff>228600</xdr:colOff>
      <xdr:row>29</xdr:row>
      <xdr:rowOff>38100</xdr:rowOff>
    </xdr:from>
    <xdr:to>
      <xdr:col>1</xdr:col>
      <xdr:colOff>1371600</xdr:colOff>
      <xdr:row>30</xdr:row>
      <xdr:rowOff>200025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438150" y="6629400"/>
          <a:ext cx="1143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体幹</a:t>
          </a:r>
        </a:p>
      </xdr:txBody>
    </xdr:sp>
    <xdr:clientData/>
  </xdr:twoCellAnchor>
  <xdr:twoCellAnchor>
    <xdr:from>
      <xdr:col>1</xdr:col>
      <xdr:colOff>209550</xdr:colOff>
      <xdr:row>31</xdr:row>
      <xdr:rowOff>38100</xdr:rowOff>
    </xdr:from>
    <xdr:to>
      <xdr:col>1</xdr:col>
      <xdr:colOff>1371600</xdr:colOff>
      <xdr:row>32</xdr:row>
      <xdr:rowOff>200025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19100" y="7086600"/>
          <a:ext cx="1162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運動機能障害</a:t>
          </a:r>
        </a:p>
      </xdr:txBody>
    </xdr:sp>
    <xdr:clientData/>
  </xdr:twoCellAnchor>
  <xdr:twoCellAnchor>
    <xdr:from>
      <xdr:col>1</xdr:col>
      <xdr:colOff>295275</xdr:colOff>
      <xdr:row>33</xdr:row>
      <xdr:rowOff>38100</xdr:rowOff>
    </xdr:from>
    <xdr:to>
      <xdr:col>1</xdr:col>
      <xdr:colOff>1371600</xdr:colOff>
      <xdr:row>34</xdr:row>
      <xdr:rowOff>200025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504825" y="7543800"/>
          <a:ext cx="1076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上肢機能</a:t>
          </a:r>
        </a:p>
      </xdr:txBody>
    </xdr:sp>
    <xdr:clientData/>
  </xdr:twoCellAnchor>
  <xdr:twoCellAnchor>
    <xdr:from>
      <xdr:col>1</xdr:col>
      <xdr:colOff>314325</xdr:colOff>
      <xdr:row>35</xdr:row>
      <xdr:rowOff>38100</xdr:rowOff>
    </xdr:from>
    <xdr:to>
      <xdr:col>1</xdr:col>
      <xdr:colOff>1371600</xdr:colOff>
      <xdr:row>36</xdr:row>
      <xdr:rowOff>200025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523875" y="8001000"/>
          <a:ext cx="10572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移動機能</a:t>
          </a:r>
        </a:p>
      </xdr:txBody>
    </xdr:sp>
    <xdr:clientData/>
  </xdr:twoCellAnchor>
  <xdr:twoCellAnchor>
    <xdr:from>
      <xdr:col>1</xdr:col>
      <xdr:colOff>66675</xdr:colOff>
      <xdr:row>37</xdr:row>
      <xdr:rowOff>38100</xdr:rowOff>
    </xdr:from>
    <xdr:to>
      <xdr:col>1</xdr:col>
      <xdr:colOff>1371600</xdr:colOff>
      <xdr:row>38</xdr:row>
      <xdr:rowOff>200025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76225" y="84582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内部障害</a:t>
          </a:r>
        </a:p>
      </xdr:txBody>
    </xdr:sp>
    <xdr:clientData/>
  </xdr:twoCellAnchor>
  <xdr:twoCellAnchor>
    <xdr:from>
      <xdr:col>1</xdr:col>
      <xdr:colOff>219075</xdr:colOff>
      <xdr:row>39</xdr:row>
      <xdr:rowOff>38100</xdr:rowOff>
    </xdr:from>
    <xdr:to>
      <xdr:col>1</xdr:col>
      <xdr:colOff>1371600</xdr:colOff>
      <xdr:row>40</xdr:row>
      <xdr:rowOff>200025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428625" y="8915400"/>
          <a:ext cx="1152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心臓機能障害</a:t>
          </a:r>
        </a:p>
      </xdr:txBody>
    </xdr:sp>
    <xdr:clientData/>
  </xdr:twoCellAnchor>
  <xdr:twoCellAnchor>
    <xdr:from>
      <xdr:col>1</xdr:col>
      <xdr:colOff>257175</xdr:colOff>
      <xdr:row>43</xdr:row>
      <xdr:rowOff>38100</xdr:rowOff>
    </xdr:from>
    <xdr:to>
      <xdr:col>1</xdr:col>
      <xdr:colOff>1371600</xdr:colOff>
      <xdr:row>44</xdr:row>
      <xdr:rowOff>200025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466725" y="9829800"/>
          <a:ext cx="11144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呼吸器機能障害</a:t>
          </a:r>
        </a:p>
      </xdr:txBody>
    </xdr:sp>
    <xdr:clientData/>
  </xdr:twoCellAnchor>
  <xdr:twoCellAnchor>
    <xdr:from>
      <xdr:col>1</xdr:col>
      <xdr:colOff>238125</xdr:colOff>
      <xdr:row>49</xdr:row>
      <xdr:rowOff>38100</xdr:rowOff>
    </xdr:from>
    <xdr:to>
      <xdr:col>1</xdr:col>
      <xdr:colOff>1371600</xdr:colOff>
      <xdr:row>50</xdr:row>
      <xdr:rowOff>180975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447675" y="11201400"/>
          <a:ext cx="1133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免疫機能障害</a:t>
          </a:r>
        </a:p>
      </xdr:txBody>
    </xdr:sp>
    <xdr:clientData/>
  </xdr:twoCellAnchor>
  <xdr:twoCellAnchor>
    <xdr:from>
      <xdr:col>1</xdr:col>
      <xdr:colOff>66675</xdr:colOff>
      <xdr:row>53</xdr:row>
      <xdr:rowOff>38100</xdr:rowOff>
    </xdr:from>
    <xdr:to>
      <xdr:col>1</xdr:col>
      <xdr:colOff>1371600</xdr:colOff>
      <xdr:row>54</xdr:row>
      <xdr:rowOff>200025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276225" y="11658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1371600</xdr:colOff>
      <xdr:row>22</xdr:row>
      <xdr:rowOff>200025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276225" y="4800600"/>
          <a:ext cx="13049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音声･言語･そしゃく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機能障害</a:t>
          </a:r>
        </a:p>
      </xdr:txBody>
    </xdr:sp>
    <xdr:clientData/>
  </xdr:twoCellAnchor>
  <xdr:twoCellAnchor>
    <xdr:from>
      <xdr:col>1</xdr:col>
      <xdr:colOff>238125</xdr:colOff>
      <xdr:row>41</xdr:row>
      <xdr:rowOff>38100</xdr:rowOff>
    </xdr:from>
    <xdr:to>
      <xdr:col>1</xdr:col>
      <xdr:colOff>1371600</xdr:colOff>
      <xdr:row>42</xdr:row>
      <xdr:rowOff>200025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447675" y="9372600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じん臓機能障害</a:t>
          </a:r>
        </a:p>
      </xdr:txBody>
    </xdr:sp>
    <xdr:clientData/>
  </xdr:twoCellAnchor>
  <xdr:twoCellAnchor>
    <xdr:from>
      <xdr:col>1</xdr:col>
      <xdr:colOff>266700</xdr:colOff>
      <xdr:row>47</xdr:row>
      <xdr:rowOff>38100</xdr:rowOff>
    </xdr:from>
    <xdr:to>
      <xdr:col>1</xdr:col>
      <xdr:colOff>1371600</xdr:colOff>
      <xdr:row>48</xdr:row>
      <xdr:rowOff>200025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476250" y="10744200"/>
          <a:ext cx="1104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小腸機能障害</a:t>
          </a:r>
        </a:p>
      </xdr:txBody>
    </xdr:sp>
    <xdr:clientData/>
  </xdr:twoCellAnchor>
  <xdr:twoCellAnchor>
    <xdr:from>
      <xdr:col>4</xdr:col>
      <xdr:colOff>0</xdr:colOff>
      <xdr:row>8</xdr:row>
      <xdr:rowOff>28575</xdr:rowOff>
    </xdr:from>
    <xdr:to>
      <xdr:col>4</xdr:col>
      <xdr:colOff>0</xdr:colOff>
      <xdr:row>9</xdr:row>
      <xdr:rowOff>438150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2771775" y="16097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前年度末現在</a:t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5</xdr:col>
      <xdr:colOff>276225</xdr:colOff>
      <xdr:row>10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2781300" y="1666875"/>
          <a:ext cx="1276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総　　数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990600</xdr:colOff>
      <xdr:row>8</xdr:row>
      <xdr:rowOff>0</xdr:rowOff>
    </xdr:from>
    <xdr:to>
      <xdr:col>7</xdr:col>
      <xdr:colOff>9525</xdr:colOff>
      <xdr:row>9</xdr:row>
      <xdr:rowOff>409575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4772025" y="1581150"/>
          <a:ext cx="1038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942975</xdr:colOff>
      <xdr:row>8</xdr:row>
      <xdr:rowOff>95250</xdr:rowOff>
    </xdr:from>
    <xdr:to>
      <xdr:col>9</xdr:col>
      <xdr:colOff>123825</xdr:colOff>
      <xdr:row>9</xdr:row>
      <xdr:rowOff>295275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6743700" y="167640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9839325" y="15906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転入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457200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9839325" y="15906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転出･返還</a:t>
          </a:r>
        </a:p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983932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歳に達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した場合</a:t>
          </a:r>
        </a:p>
      </xdr:txBody>
    </xdr:sp>
    <xdr:clientData/>
  </xdr:twoCellAnchor>
  <xdr:twoCellAnchor>
    <xdr:from>
      <xdr:col>11</xdr:col>
      <xdr:colOff>0</xdr:colOff>
      <xdr:row>9</xdr:row>
      <xdr:rowOff>28575</xdr:rowOff>
    </xdr:from>
    <xdr:to>
      <xdr:col>11</xdr:col>
      <xdr:colOff>0</xdr:colOff>
      <xdr:row>9</xdr:row>
      <xdr:rowOff>457200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983932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障害の種類</a:t>
          </a:r>
        </a:p>
      </xdr:txBody>
    </xdr:sp>
    <xdr:clientData/>
  </xdr:twoCellAnchor>
  <xdr:twoCellAnchor>
    <xdr:from>
      <xdr:col>5</xdr:col>
      <xdr:colOff>57150</xdr:colOff>
      <xdr:row>9</xdr:row>
      <xdr:rowOff>9525</xdr:rowOff>
    </xdr:from>
    <xdr:to>
      <xdr:col>5</xdr:col>
      <xdr:colOff>942975</xdr:colOff>
      <xdr:row>10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38385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219075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9839325" y="15906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変更（年度中）</a:t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219075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6906875" y="15906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（参考）　前年度分報告</a:t>
          </a:r>
        </a:p>
      </xdr:txBody>
    </xdr:sp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9</xdr:row>
      <xdr:rowOff>457200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6906875" y="18383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度　末　現　在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　数</a:t>
          </a:r>
        </a:p>
      </xdr:txBody>
    </xdr:sp>
    <xdr:clientData/>
  </xdr:twoCellAnchor>
  <xdr:twoCellAnchor>
    <xdr:from>
      <xdr:col>9</xdr:col>
      <xdr:colOff>885825</xdr:colOff>
      <xdr:row>8</xdr:row>
      <xdr:rowOff>104775</xdr:rowOff>
    </xdr:from>
    <xdr:to>
      <xdr:col>11</xdr:col>
      <xdr:colOff>66675</xdr:colOff>
      <xdr:row>9</xdr:row>
      <xdr:rowOff>304800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8705850" y="168592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11</xdr:col>
      <xdr:colOff>885825</xdr:colOff>
      <xdr:row>8</xdr:row>
      <xdr:rowOff>104775</xdr:rowOff>
    </xdr:from>
    <xdr:to>
      <xdr:col>13</xdr:col>
      <xdr:colOff>66675</xdr:colOff>
      <xdr:row>9</xdr:row>
      <xdr:rowOff>304800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0725150" y="168592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４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13</xdr:col>
      <xdr:colOff>895350</xdr:colOff>
      <xdr:row>8</xdr:row>
      <xdr:rowOff>95250</xdr:rowOff>
    </xdr:from>
    <xdr:to>
      <xdr:col>15</xdr:col>
      <xdr:colOff>76200</xdr:colOff>
      <xdr:row>9</xdr:row>
      <xdr:rowOff>295275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2753975" y="1676400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５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15</xdr:col>
      <xdr:colOff>942975</xdr:colOff>
      <xdr:row>8</xdr:row>
      <xdr:rowOff>123825</xdr:rowOff>
    </xdr:from>
    <xdr:to>
      <xdr:col>17</xdr:col>
      <xdr:colOff>123825</xdr:colOff>
      <xdr:row>9</xdr:row>
      <xdr:rowOff>323850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4820900" y="1704975"/>
          <a:ext cx="1200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６　　級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（年度末現在）</a:t>
          </a:r>
        </a:p>
      </xdr:txBody>
    </xdr:sp>
    <xdr:clientData/>
  </xdr:twoCellAnchor>
  <xdr:twoCellAnchor>
    <xdr:from>
      <xdr:col>7</xdr:col>
      <xdr:colOff>57150</xdr:colOff>
      <xdr:row>9</xdr:row>
      <xdr:rowOff>9525</xdr:rowOff>
    </xdr:from>
    <xdr:to>
      <xdr:col>7</xdr:col>
      <xdr:colOff>942975</xdr:colOff>
      <xdr:row>10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58578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9</xdr:col>
      <xdr:colOff>57150</xdr:colOff>
      <xdr:row>9</xdr:row>
      <xdr:rowOff>9525</xdr:rowOff>
    </xdr:from>
    <xdr:to>
      <xdr:col>9</xdr:col>
      <xdr:colOff>942975</xdr:colOff>
      <xdr:row>10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78771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11</xdr:col>
      <xdr:colOff>57150</xdr:colOff>
      <xdr:row>9</xdr:row>
      <xdr:rowOff>9525</xdr:rowOff>
    </xdr:from>
    <xdr:to>
      <xdr:col>11</xdr:col>
      <xdr:colOff>942975</xdr:colOff>
      <xdr:row>10</xdr:row>
      <xdr:rowOff>0</xdr:rowOff>
    </xdr:to>
    <xdr:sp macro="" textlink="">
      <xdr:nvSpPr>
        <xdr:cNvPr id="7209" name="Text Box 41"/>
        <xdr:cNvSpPr txBox="1">
          <a:spLocks noChangeArrowheads="1"/>
        </xdr:cNvSpPr>
      </xdr:nvSpPr>
      <xdr:spPr bwMode="auto">
        <a:xfrm>
          <a:off x="98964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13</xdr:col>
      <xdr:colOff>57150</xdr:colOff>
      <xdr:row>9</xdr:row>
      <xdr:rowOff>9525</xdr:rowOff>
    </xdr:from>
    <xdr:to>
      <xdr:col>13</xdr:col>
      <xdr:colOff>942975</xdr:colOff>
      <xdr:row>10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19157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15</xdr:col>
      <xdr:colOff>57150</xdr:colOff>
      <xdr:row>9</xdr:row>
      <xdr:rowOff>9525</xdr:rowOff>
    </xdr:from>
    <xdr:to>
      <xdr:col>15</xdr:col>
      <xdr:colOff>942975</xdr:colOff>
      <xdr:row>10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39350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17</xdr:col>
      <xdr:colOff>57150</xdr:colOff>
      <xdr:row>9</xdr:row>
      <xdr:rowOff>9525</xdr:rowOff>
    </xdr:from>
    <xdr:to>
      <xdr:col>17</xdr:col>
      <xdr:colOff>942975</xdr:colOff>
      <xdr:row>10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954375" y="1819275"/>
          <a:ext cx="885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新規交付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（年度中）</a:t>
          </a:r>
        </a:p>
      </xdr:txBody>
    </xdr:sp>
    <xdr:clientData/>
  </xdr:twoCellAnchor>
  <xdr:twoCellAnchor>
    <xdr:from>
      <xdr:col>1</xdr:col>
      <xdr:colOff>238125</xdr:colOff>
      <xdr:row>51</xdr:row>
      <xdr:rowOff>57150</xdr:rowOff>
    </xdr:from>
    <xdr:to>
      <xdr:col>1</xdr:col>
      <xdr:colOff>1371600</xdr:colOff>
      <xdr:row>52</xdr:row>
      <xdr:rowOff>200025</xdr:rowOff>
    </xdr:to>
    <xdr:sp macro="" textlink="">
      <xdr:nvSpPr>
        <xdr:cNvPr id="44" name="Text Box 16"/>
        <xdr:cNvSpPr txBox="1">
          <a:spLocks noChangeArrowheads="1"/>
        </xdr:cNvSpPr>
      </xdr:nvSpPr>
      <xdr:spPr bwMode="auto">
        <a:xfrm>
          <a:off x="447675" y="11677650"/>
          <a:ext cx="1133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肝臓機能障害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65"/>
  <sheetViews>
    <sheetView showGridLines="0" tabSelected="1" topLeftCell="B22" zoomScale="55" zoomScaleNormal="55" workbookViewId="0">
      <selection activeCell="G27" sqref="G27"/>
    </sheetView>
  </sheetViews>
  <sheetFormatPr defaultRowHeight="12"/>
  <cols>
    <col min="1" max="1" width="3.140625" style="10" customWidth="1"/>
    <col min="2" max="2" width="22.7109375" style="10" customWidth="1"/>
    <col min="3" max="3" width="13.85546875" style="10" customWidth="1"/>
    <col min="4" max="4" width="5.42578125" style="10" customWidth="1"/>
    <col min="5" max="18" width="21.7109375" style="10" customWidth="1"/>
    <col min="19" max="19" width="11.5703125" style="10" bestFit="1" customWidth="1"/>
    <col min="20" max="20" width="10.7109375" style="10" customWidth="1"/>
    <col min="21" max="23" width="9.140625" style="10"/>
    <col min="24" max="24" width="11" style="10" customWidth="1"/>
    <col min="25" max="16384" width="9.140625" style="10"/>
  </cols>
  <sheetData>
    <row r="1" spans="1:33" ht="14.25">
      <c r="A1" s="9"/>
      <c r="B1" s="117"/>
    </row>
    <row r="2" spans="1:33" ht="24">
      <c r="B2" s="165"/>
      <c r="J2" s="86" t="s">
        <v>327</v>
      </c>
      <c r="O2" s="148" t="s">
        <v>219</v>
      </c>
      <c r="Q2" s="12"/>
    </row>
    <row r="3" spans="1:33" ht="14.25">
      <c r="B3" s="165"/>
      <c r="O3" s="113" t="s">
        <v>30</v>
      </c>
      <c r="Q3" s="12"/>
    </row>
    <row r="4" spans="1:33" ht="21">
      <c r="J4" s="166" t="s">
        <v>135</v>
      </c>
      <c r="K4" s="166"/>
      <c r="L4" s="166"/>
      <c r="M4" s="166"/>
      <c r="O4" s="113" t="s">
        <v>210</v>
      </c>
      <c r="Q4" s="103" t="str">
        <f>IF(ISERROR(IF(OR($C$6="",$C$6=" ",$C$6="  "),"",VLOOKUP($C$6,都道府県・指定都市・中核市!A1:B125,2,"FALSE")))=TRUE,"",IF(OR($C$6="",$C$6=" ",$C$6="  "),"",VLOOKUP($C$6,都道府県・指定都市・中核市!A1:B125,2,"FALSE")))</f>
        <v/>
      </c>
    </row>
    <row r="5" spans="1:33" ht="17.25">
      <c r="E5" s="140" t="s">
        <v>344</v>
      </c>
      <c r="F5" s="139"/>
      <c r="G5" s="139"/>
      <c r="H5" s="139"/>
      <c r="I5" s="139"/>
      <c r="J5" s="139"/>
      <c r="K5" s="138"/>
      <c r="O5" s="114" t="s">
        <v>31</v>
      </c>
      <c r="P5" s="14"/>
      <c r="Q5" s="5"/>
      <c r="R5" s="14"/>
    </row>
    <row r="6" spans="1:33" ht="24.95" customHeight="1">
      <c r="B6" s="116">
        <v>3100140</v>
      </c>
      <c r="C6" s="147" t="s">
        <v>355</v>
      </c>
      <c r="D6" s="87"/>
      <c r="E6" s="112" t="str">
        <f>IF(ISBLANK(C6),"←都道府県等番号を半角４桁で入力して下さい！",IF(ISNA(VLOOKUP($C$6,都道府県・指定都市・中核市!$A$1:$B$125,,FALSE)),"←都道府県等番号（半角４桁）を確認して下さい！",""))</f>
        <v>←都道府県等番号（半角４桁）を確認して下さい！</v>
      </c>
      <c r="F6" s="87"/>
      <c r="G6" s="87"/>
      <c r="H6" s="87"/>
      <c r="I6" s="87"/>
      <c r="O6" s="104" t="str">
        <f>"平成      "&amp;DBCS(LEFTB(B6,2))&amp;"     年 度 分 報 告"</f>
        <v>平成      ３１     年 度 分 報 告</v>
      </c>
      <c r="P6" s="75"/>
      <c r="Q6" s="16"/>
      <c r="R6" s="17"/>
    </row>
    <row r="7" spans="1:33" ht="18.75">
      <c r="B7" s="13" t="s">
        <v>209</v>
      </c>
      <c r="C7" s="13" t="s">
        <v>85</v>
      </c>
      <c r="E7" s="15"/>
      <c r="G7" s="15"/>
      <c r="I7" s="115" t="str">
        <f>IF(COUNTBLANK(E12:R13)+COUNTBLANK(F14:F15)+COUNTBLANK(H14:H15)+COUNTBLANK(J14:J15)+COUNTBLANK(L14:L15)+COUNTBLANK(N14:N15)+COUNTBLANK(P14:P15)+COUNTBLANK(R14:R15)+COUNTBLANK(E16:R19)+COUNTBLANK(E20:P21)+COUNTBLANK(E22:N23)+COUNTBLANK(E24:R37)+COUNTBLANK(E38:N53)+COUNTBLANK(E54:R55)=0,"","※値がない欄にも「0」を入力して下さい！")</f>
        <v/>
      </c>
    </row>
    <row r="9" spans="1:33" ht="18" customHeight="1">
      <c r="B9" s="18"/>
      <c r="C9" s="19"/>
      <c r="D9" s="20"/>
      <c r="E9" s="161" t="s">
        <v>111</v>
      </c>
      <c r="F9" s="88"/>
      <c r="G9" s="161" t="s">
        <v>113</v>
      </c>
      <c r="H9" s="88"/>
      <c r="I9" s="161" t="s">
        <v>114</v>
      </c>
      <c r="J9" s="88"/>
      <c r="K9" s="161" t="s">
        <v>115</v>
      </c>
      <c r="L9" s="89"/>
      <c r="M9" s="161" t="s">
        <v>116</v>
      </c>
      <c r="N9" s="89"/>
      <c r="O9" s="161" t="s">
        <v>117</v>
      </c>
      <c r="P9" s="90"/>
      <c r="Q9" s="161" t="s">
        <v>118</v>
      </c>
      <c r="R9" s="89"/>
    </row>
    <row r="10" spans="1:33" ht="38.1" customHeight="1">
      <c r="B10" s="24"/>
      <c r="C10" s="25"/>
      <c r="D10" s="26"/>
      <c r="E10" s="162"/>
      <c r="F10" s="91" t="s">
        <v>112</v>
      </c>
      <c r="G10" s="162"/>
      <c r="H10" s="91" t="s">
        <v>112</v>
      </c>
      <c r="I10" s="162"/>
      <c r="J10" s="91" t="s">
        <v>112</v>
      </c>
      <c r="K10" s="162"/>
      <c r="L10" s="91" t="s">
        <v>112</v>
      </c>
      <c r="M10" s="162"/>
      <c r="N10" s="91" t="s">
        <v>112</v>
      </c>
      <c r="O10" s="162"/>
      <c r="P10" s="91" t="s">
        <v>112</v>
      </c>
      <c r="Q10" s="162"/>
      <c r="R10" s="91" t="s">
        <v>112</v>
      </c>
    </row>
    <row r="11" spans="1:33" ht="21.75" customHeight="1">
      <c r="B11" s="29"/>
      <c r="C11" s="30"/>
      <c r="D11" s="31"/>
      <c r="E11" s="92" t="s">
        <v>89</v>
      </c>
      <c r="F11" s="92" t="s">
        <v>133</v>
      </c>
      <c r="G11" s="92" t="s">
        <v>134</v>
      </c>
      <c r="H11" s="92" t="s">
        <v>75</v>
      </c>
      <c r="I11" s="92" t="s">
        <v>76</v>
      </c>
      <c r="J11" s="92" t="s">
        <v>77</v>
      </c>
      <c r="K11" s="92" t="s">
        <v>78</v>
      </c>
      <c r="L11" s="93" t="s">
        <v>79</v>
      </c>
      <c r="M11" s="92" t="s">
        <v>109</v>
      </c>
      <c r="N11" s="92" t="s">
        <v>90</v>
      </c>
      <c r="O11" s="92" t="s">
        <v>91</v>
      </c>
      <c r="P11" s="92" t="s">
        <v>92</v>
      </c>
      <c r="Q11" s="92" t="s">
        <v>80</v>
      </c>
      <c r="R11" s="92" t="s">
        <v>93</v>
      </c>
    </row>
    <row r="12" spans="1:33" ht="24.75" customHeight="1">
      <c r="B12" s="163" t="s">
        <v>211</v>
      </c>
      <c r="C12" s="76" t="s">
        <v>34</v>
      </c>
      <c r="D12" s="77" t="s">
        <v>125</v>
      </c>
      <c r="E12" s="82">
        <f>SUM(G12+I12+K12+M12+O12+Q12)</f>
        <v>4</v>
      </c>
      <c r="F12" s="82">
        <f>SUM(H12+J12+L12+N12+P12+R12)</f>
        <v>0</v>
      </c>
      <c r="G12" s="142">
        <v>3</v>
      </c>
      <c r="H12" s="142">
        <v>0</v>
      </c>
      <c r="I12" s="142">
        <v>0</v>
      </c>
      <c r="J12" s="142">
        <v>0</v>
      </c>
      <c r="K12" s="142">
        <v>1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37" t="str">
        <f>IF(H12&gt;=H14,"","表頭(4)表側(01)(03)につき審査要領2を確認してください！")
&amp;IF(J12&gt;=J14,"","表頭(6)表側(01)(03)につき審査要領2を確認してください！")
&amp;IF(L12&gt;=L14,"","表頭(8)表側(01)(03)につき審査要領2を確認してください！")
&amp;IF(N12&gt;=N14,"","表頭(１0)表側(01)(03)につき審査要領2を確認してください！")
&amp;IF(P12&gt;=P14,"","表頭(１2)表側(01)(03)につき審査要領2を確認してください！")
&amp;IF(R12&gt;=R14,"","表頭(１4)表側(01)(03)につき審査要領2を確認してください！")
&amp;IF(E12&gt;=F12,"","表頭(１)表頭(2)につき審査要領3を確認してください！")
&amp;IF(G12&gt;=H12,"","表頭(3)表頭(4)につき審査要領3を確認してください！")
&amp;IF(I12&gt;=J12,"","表頭(5)表頭(6)につき審査要領3を確認してください！")
&amp;IF(K12&gt;=L12,"","表頭(7)表頭(8)につき審査要領3を確認してください！")
&amp;IF(M12&gt;=N12,"","表頭(9)表頭(10)につき審査要領3を確認してください！")
&amp;IF(O12&gt;=P12,"","表頭(11)表頭(12)につき審査要領3を確認してください！")
&amp;IF(Q12&gt;=R12,"","表頭(13)表頭(14)につき審査要領3を確認してください！")</f>
        <v/>
      </c>
    </row>
    <row r="13" spans="1:33" ht="24.75" customHeight="1">
      <c r="B13" s="164"/>
      <c r="C13" s="76" t="s">
        <v>35</v>
      </c>
      <c r="D13" s="77" t="s">
        <v>36</v>
      </c>
      <c r="E13" s="82">
        <f>SUM(G13+I13+K13+M13+O13+Q13)</f>
        <v>202</v>
      </c>
      <c r="F13" s="82">
        <f t="shared" ref="F13:F55" si="0">SUM(H13+J13+L13+N13+P13+R13)</f>
        <v>17</v>
      </c>
      <c r="G13" s="142">
        <v>78</v>
      </c>
      <c r="H13" s="142">
        <v>5</v>
      </c>
      <c r="I13" s="142">
        <v>60</v>
      </c>
      <c r="J13" s="142">
        <v>5</v>
      </c>
      <c r="K13" s="142">
        <v>15</v>
      </c>
      <c r="L13" s="142">
        <v>2</v>
      </c>
      <c r="M13" s="142">
        <v>10</v>
      </c>
      <c r="N13" s="142">
        <v>1</v>
      </c>
      <c r="O13" s="142">
        <v>29</v>
      </c>
      <c r="P13" s="142">
        <v>4</v>
      </c>
      <c r="Q13" s="142">
        <v>10</v>
      </c>
      <c r="R13" s="142">
        <v>0</v>
      </c>
      <c r="S13" s="37" t="str">
        <f>IF(H13&gt;=H15,"","表頭(4)表側(02)(04)につき審査要領2を確認してください！")
&amp;IF(J13&gt;=J15,"","表頭(6)表側(02)(04)につき審査要領2を確認してください！")
&amp;IF(L13&gt;=L15,"","表頭(8)表側(02)(04)につき審査要領2を確認してください！")
&amp;IF(N13&gt;=N15,"","表頭(１0)表側(02)(04)につき審査要領2を確認してください！")
&amp;IF(P13&gt;=P15,"","表頭(１2)表側(02)(04)につき審査要領2を確認してください！")
&amp;IF(R13&gt;=R15,"","表頭(１4)表側(02)(04)につき審査要領2を確認してください！")
&amp;IF(E13&gt;=F13,"","表頭(１)表頭(2)につき審査要領3を確認してください！")
&amp;IF(G13&gt;=H13,"","表頭(3)表頭(4)につき審査要領3を確認してください！")
&amp;IF(I13&gt;=J13,"","表頭(5)表頭(6)につき審査要領3を確認してください！")
&amp;IF(K13&gt;=L13,"","表頭(7)表頭(8)につき審査要領3を確認してください！")
&amp;IF(M13&gt;=N13,"","表頭(9)表頭(10)につき審査要領3を確認してください！")
&amp;IF(O13&gt;=P13,"","表頭(11)表頭(12)につき審査要領3を確認してください！")
&amp;IF(Q13&gt;=R13,"","表頭(13)表頭(14)につき審査要領3を確認してください！")</f>
        <v/>
      </c>
    </row>
    <row r="14" spans="1:33" ht="24.75" customHeight="1">
      <c r="B14" s="156" t="s">
        <v>119</v>
      </c>
      <c r="C14" s="76" t="s">
        <v>34</v>
      </c>
      <c r="D14" s="77" t="s">
        <v>37</v>
      </c>
      <c r="E14" s="83"/>
      <c r="F14" s="82">
        <f t="shared" si="0"/>
        <v>0</v>
      </c>
      <c r="G14" s="83"/>
      <c r="H14" s="142">
        <v>0</v>
      </c>
      <c r="I14" s="83"/>
      <c r="J14" s="142">
        <v>0</v>
      </c>
      <c r="K14" s="83"/>
      <c r="L14" s="142">
        <v>0</v>
      </c>
      <c r="M14" s="83"/>
      <c r="N14" s="142">
        <v>0</v>
      </c>
      <c r="O14" s="83"/>
      <c r="P14" s="142">
        <v>0</v>
      </c>
      <c r="Q14" s="83"/>
      <c r="R14" s="142"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24.75" customHeight="1" thickBot="1">
      <c r="B15" s="157"/>
      <c r="C15" s="80" t="s">
        <v>35</v>
      </c>
      <c r="D15" s="81" t="s">
        <v>38</v>
      </c>
      <c r="E15" s="94"/>
      <c r="F15" s="85">
        <f t="shared" si="0"/>
        <v>0</v>
      </c>
      <c r="G15" s="94"/>
      <c r="H15" s="143">
        <v>0</v>
      </c>
      <c r="I15" s="94"/>
      <c r="J15" s="143">
        <v>0</v>
      </c>
      <c r="K15" s="94"/>
      <c r="L15" s="143">
        <v>0</v>
      </c>
      <c r="M15" s="94"/>
      <c r="N15" s="143">
        <v>0</v>
      </c>
      <c r="O15" s="94"/>
      <c r="P15" s="143">
        <v>0</v>
      </c>
      <c r="Q15" s="94"/>
      <c r="R15" s="143">
        <v>0</v>
      </c>
      <c r="S15" s="37"/>
      <c r="T15" s="37"/>
    </row>
    <row r="16" spans="1:33" ht="24.75" customHeight="1" thickTop="1">
      <c r="B16" s="160" t="s">
        <v>120</v>
      </c>
      <c r="C16" s="96" t="s">
        <v>34</v>
      </c>
      <c r="D16" s="97" t="s">
        <v>39</v>
      </c>
      <c r="E16" s="98">
        <f t="shared" ref="E16:E54" si="1">SUM(G16+I16+K16+M16+O16+Q16)</f>
        <v>8</v>
      </c>
      <c r="F16" s="98">
        <f t="shared" si="0"/>
        <v>0</v>
      </c>
      <c r="G16" s="98">
        <f t="shared" ref="G16:J17" si="2">SUM(G18,G20)</f>
        <v>0</v>
      </c>
      <c r="H16" s="98">
        <f t="shared" si="2"/>
        <v>0</v>
      </c>
      <c r="I16" s="98">
        <f t="shared" si="2"/>
        <v>3</v>
      </c>
      <c r="J16" s="98">
        <f t="shared" si="2"/>
        <v>0</v>
      </c>
      <c r="K16" s="98">
        <f t="shared" ref="K16:R17" si="3">SUM(K18,K20)</f>
        <v>1</v>
      </c>
      <c r="L16" s="98">
        <f t="shared" si="3"/>
        <v>0</v>
      </c>
      <c r="M16" s="98">
        <f t="shared" si="3"/>
        <v>2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2</v>
      </c>
      <c r="R16" s="98">
        <f t="shared" si="3"/>
        <v>0</v>
      </c>
      <c r="S16" s="37" t="str">
        <f>IF(E16&gt;=F16,"","表頭(１)表頭(2)につき審査要領3を確認してください！")
&amp;IF(G16&gt;=H16,"","表頭(3)表頭(4)につき審査要領3を確認してください！")
&amp;IF(I16&gt;=J16,"","表頭(5)表頭(6)につき審査要領3を確認してください！")
&amp;IF(K16&gt;=L16,"","表頭(7)表頭(8)につき審査要領3を確認してください！")
&amp;IF(M16&gt;=N16,"","表頭(9)表頭(10)につき審査要領3を確認してください！")
&amp;IF(O16&gt;=P16,"","表頭(11)表頭(12)につき審査要領3を確認してください！")
&amp;IF(Q16&gt;=R16,"","表頭(13)表頭(14)につき審査要領3を確認してください！")</f>
        <v/>
      </c>
    </row>
    <row r="17" spans="2:20" ht="24.75" customHeight="1">
      <c r="B17" s="151"/>
      <c r="C17" s="76" t="s">
        <v>35</v>
      </c>
      <c r="D17" s="77" t="s">
        <v>40</v>
      </c>
      <c r="E17" s="82">
        <f t="shared" si="1"/>
        <v>168</v>
      </c>
      <c r="F17" s="82">
        <f t="shared" si="0"/>
        <v>10</v>
      </c>
      <c r="G17" s="82">
        <f t="shared" si="2"/>
        <v>5</v>
      </c>
      <c r="H17" s="82">
        <f t="shared" si="2"/>
        <v>0</v>
      </c>
      <c r="I17" s="82">
        <f t="shared" si="2"/>
        <v>47</v>
      </c>
      <c r="J17" s="82">
        <f t="shared" si="2"/>
        <v>1</v>
      </c>
      <c r="K17" s="82">
        <f t="shared" si="3"/>
        <v>21</v>
      </c>
      <c r="L17" s="82">
        <f t="shared" si="3"/>
        <v>1</v>
      </c>
      <c r="M17" s="82">
        <f t="shared" si="3"/>
        <v>34</v>
      </c>
      <c r="N17" s="82">
        <f t="shared" si="3"/>
        <v>2</v>
      </c>
      <c r="O17" s="82">
        <f t="shared" si="3"/>
        <v>1</v>
      </c>
      <c r="P17" s="82">
        <f t="shared" si="3"/>
        <v>0</v>
      </c>
      <c r="Q17" s="82">
        <f t="shared" si="3"/>
        <v>60</v>
      </c>
      <c r="R17" s="82">
        <f t="shared" si="3"/>
        <v>6</v>
      </c>
      <c r="S17" s="37" t="str">
        <f>IF(E17&gt;=F17,"","表頭(１)表頭(2)につき審査要領3を確認してください！")
&amp;IF(G17&gt;=H17,"","表頭(3)表頭(4)につき審査要領3を確認してください！")
&amp;IF(I17&gt;=J17,"","表頭(5)表頭(6)につき審査要領3を確認してください！")
&amp;IF(K17&gt;=L17,"","表頭(7)表頭(8)につき審査要領3を確認してください！")
&amp;IF(M17&gt;=N17,"","表頭(9)表頭(10)につき審査要領3を確認してください！")
&amp;IF(O17&gt;=P17,"","表頭(11)表頭(12)につき審査要領3を確認してください！")
&amp;IF(Q17&gt;=R17,"","表頭(13)表頭(14)につき審査要領3を確認してください！")</f>
        <v/>
      </c>
    </row>
    <row r="18" spans="2:20" ht="24.75" customHeight="1">
      <c r="B18" s="154" t="s">
        <v>212</v>
      </c>
      <c r="C18" s="76" t="s">
        <v>34</v>
      </c>
      <c r="D18" s="77" t="s">
        <v>41</v>
      </c>
      <c r="E18" s="82">
        <f t="shared" si="1"/>
        <v>8</v>
      </c>
      <c r="F18" s="82">
        <f t="shared" si="0"/>
        <v>0</v>
      </c>
      <c r="G18" s="142">
        <v>0</v>
      </c>
      <c r="H18" s="142">
        <v>0</v>
      </c>
      <c r="I18" s="142">
        <v>3</v>
      </c>
      <c r="J18" s="142">
        <v>0</v>
      </c>
      <c r="K18" s="142">
        <v>1</v>
      </c>
      <c r="L18" s="142">
        <v>0</v>
      </c>
      <c r="M18" s="142">
        <v>2</v>
      </c>
      <c r="N18" s="142">
        <v>0</v>
      </c>
      <c r="O18" s="142">
        <v>0</v>
      </c>
      <c r="P18" s="142">
        <v>0</v>
      </c>
      <c r="Q18" s="142">
        <v>2</v>
      </c>
      <c r="R18" s="142">
        <v>0</v>
      </c>
      <c r="S18" s="37" t="str">
        <f>IF(E18&gt;=F18,"","表頭(１)表頭(2)につき審査要領3を確認してください！")
&amp;IF(G18&gt;=H18,"","表頭(3)表頭(4)につき審査要領3を確認してください！")
&amp;IF(I18&gt;=J18,"","表頭(5)表頭(6)につき審査要領3を確認してください！")
&amp;IF(K18&gt;=L18,"","表頭(7)表頭(8)につき審査要領3を確認してください！")
&amp;IF(M18&gt;=N18,"","表頭(9)表頭(10)につき審査要領3を確認してください！")
&amp;IF(O18&gt;=P18,"","表頭(11)表頭(12)につき審査要領3を確認してください！")
&amp;IF(Q18&gt;=R18,"","表頭(13)表頭(14)につき審査要領3を確認してください！")</f>
        <v/>
      </c>
    </row>
    <row r="19" spans="2:20" ht="24.75" customHeight="1">
      <c r="B19" s="150"/>
      <c r="C19" s="76" t="s">
        <v>35</v>
      </c>
      <c r="D19" s="77" t="s">
        <v>42</v>
      </c>
      <c r="E19" s="82">
        <f t="shared" si="1"/>
        <v>167</v>
      </c>
      <c r="F19" s="82">
        <f t="shared" si="0"/>
        <v>10</v>
      </c>
      <c r="G19" s="142">
        <v>5</v>
      </c>
      <c r="H19" s="142">
        <v>0</v>
      </c>
      <c r="I19" s="142">
        <v>47</v>
      </c>
      <c r="J19" s="142">
        <v>1</v>
      </c>
      <c r="K19" s="142">
        <v>21</v>
      </c>
      <c r="L19" s="142">
        <v>1</v>
      </c>
      <c r="M19" s="142">
        <v>34</v>
      </c>
      <c r="N19" s="142">
        <v>2</v>
      </c>
      <c r="O19" s="142">
        <v>0</v>
      </c>
      <c r="P19" s="142">
        <v>0</v>
      </c>
      <c r="Q19" s="142">
        <v>60</v>
      </c>
      <c r="R19" s="142">
        <v>6</v>
      </c>
      <c r="S19" s="37" t="str">
        <f>IF(E19&gt;=F19,"","表頭(１)表頭(2)につき審査要領3を確認してください！")
&amp;IF(G19&gt;=H19,"","表頭(3)表頭(4)につき審査要領3を確認してください！")
&amp;IF(I19&gt;=J19,"","表頭(5)表頭(6)につき審査要領3を確認してください！")
&amp;IF(K19&gt;=L19,"","表頭(7)表頭(8)につき審査要領3を確認してください！")
&amp;IF(M19&gt;=N19,"","表頭(9)表頭(10)につき審査要領3を確認してください！")
&amp;IF(O19&gt;=P19,"","表頭(11)表頭(12)につき審査要領3を確認してください！")
&amp;IF(Q19&gt;=R19,"","表頭(13)表頭(14)につき審査要領3を確認してください！")</f>
        <v/>
      </c>
    </row>
    <row r="20" spans="2:20" ht="24.75" customHeight="1">
      <c r="B20" s="154" t="s">
        <v>213</v>
      </c>
      <c r="C20" s="76" t="s">
        <v>34</v>
      </c>
      <c r="D20" s="77" t="s">
        <v>43</v>
      </c>
      <c r="E20" s="82">
        <f t="shared" si="1"/>
        <v>0</v>
      </c>
      <c r="F20" s="82">
        <f t="shared" si="0"/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83"/>
      <c r="R20" s="83"/>
      <c r="S20" s="37" t="str">
        <f>IF(E20&gt;=F20,"","表頭(１)表頭(2)につき審査要領3を確認してください！")
&amp;IF(G20&gt;=H20,"","表頭(3)表頭(4)につき審査要領3を確認してください！")
&amp;IF(I20&gt;=J20,"","表頭(5)表頭(6)につき審査要領3を確認してください！")
&amp;IF(K20&gt;=L20,"","表頭(7)表頭(8)につき審査要領3を確認してください！")
&amp;IF(M20&gt;=N20,"","表頭(9)表頭(10)につき審査要領3を確認してください！")
&amp;IF(O20&gt;=P20,"","表頭(11)表頭(12)につき審査要領3を確認してください！")</f>
        <v/>
      </c>
    </row>
    <row r="21" spans="2:20" ht="24.75" customHeight="1" thickBot="1">
      <c r="B21" s="155"/>
      <c r="C21" s="99" t="s">
        <v>35</v>
      </c>
      <c r="D21" s="100" t="s">
        <v>44</v>
      </c>
      <c r="E21" s="101">
        <f t="shared" si="1"/>
        <v>1</v>
      </c>
      <c r="F21" s="101">
        <f t="shared" si="0"/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1</v>
      </c>
      <c r="P21" s="144">
        <v>0</v>
      </c>
      <c r="Q21" s="102"/>
      <c r="R21" s="102"/>
      <c r="S21" s="37" t="str">
        <f>IF(E21&gt;=F21,"","表頭(１)表頭(2)につき審査要領3を確認してください！")
&amp;IF(G21&gt;=H21,"","表頭(3)表頭(4)につき審査要領3を確認してください！")
&amp;IF(I21&gt;=J21,"","表頭(5)表頭(6)につき審査要領3を確認してください！")
&amp;IF(K21&gt;=L21,"","表頭(7)表頭(8)につき審査要領3を確認してください！")
&amp;IF(M21&gt;=N21,"","表頭(9)表頭(10)につき審査要領3を確認してください！")
&amp;IF(O21&gt;=P21,"","表頭(11)表頭(12)につき審査要領3を確認してください！")</f>
        <v/>
      </c>
    </row>
    <row r="22" spans="2:20" ht="24.75" customHeight="1" thickTop="1">
      <c r="B22" s="158" t="s">
        <v>121</v>
      </c>
      <c r="C22" s="78" t="s">
        <v>34</v>
      </c>
      <c r="D22" s="79" t="s">
        <v>45</v>
      </c>
      <c r="E22" s="84">
        <f t="shared" si="1"/>
        <v>0</v>
      </c>
      <c r="F22" s="84">
        <f t="shared" si="0"/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95"/>
      <c r="P22" s="95"/>
      <c r="Q22" s="95"/>
      <c r="R22" s="95"/>
      <c r="S22" s="37" t="str">
        <f>IF(E22&gt;=F22,"","表頭(１)表頭(2)につき審査要領3を確認してください！")
&amp;IF(G22&gt;=H22,"","表頭(3)表頭(4)につき審査要領3を確認してください！")
&amp;IF(I22&gt;=J22,"","表頭(5)表頭(6)につき審査要領3を確認してください！")
&amp;IF(K22&gt;=L22,"","表頭(7)表頭(8)につき審査要領3を確認してください！")
&amp;IF(M22&gt;=N22,"","表頭(9)表頭(10)につき審査要領3を確認してください！")</f>
        <v/>
      </c>
    </row>
    <row r="23" spans="2:20" ht="24.75" customHeight="1" thickBot="1">
      <c r="B23" s="151"/>
      <c r="C23" s="80" t="s">
        <v>35</v>
      </c>
      <c r="D23" s="81" t="s">
        <v>46</v>
      </c>
      <c r="E23" s="85">
        <f t="shared" si="1"/>
        <v>38</v>
      </c>
      <c r="F23" s="85">
        <f t="shared" si="0"/>
        <v>3</v>
      </c>
      <c r="G23" s="143">
        <v>1</v>
      </c>
      <c r="H23" s="143">
        <v>0</v>
      </c>
      <c r="I23" s="143">
        <v>1</v>
      </c>
      <c r="J23" s="143">
        <v>0</v>
      </c>
      <c r="K23" s="143">
        <v>20</v>
      </c>
      <c r="L23" s="143">
        <v>2</v>
      </c>
      <c r="M23" s="143">
        <v>16</v>
      </c>
      <c r="N23" s="143">
        <v>1</v>
      </c>
      <c r="O23" s="94"/>
      <c r="P23" s="94"/>
      <c r="Q23" s="94"/>
      <c r="R23" s="94"/>
      <c r="S23" s="37" t="str">
        <f>IF(E23&gt;=F23,"","表頭(１)表頭(2)につき審査要領3を確認してください！")
&amp;IF(G23&gt;=H23,"","表頭(3)表頭(4)につき審査要領3を確認してください！")
&amp;IF(I23&gt;=J23,"","表頭(5)表頭(6)につき審査要領3を確認してください！")
&amp;IF(K23&gt;=L23,"","表頭(7)表頭(8)につき審査要領3を確認してください！")
&amp;IF(M23&gt;=N23,"","表頭(9)表頭(10)につき審査要領3を確認してください！")</f>
        <v/>
      </c>
    </row>
    <row r="24" spans="2:20" ht="24.75" customHeight="1" thickTop="1">
      <c r="B24" s="159" t="s">
        <v>214</v>
      </c>
      <c r="C24" s="96" t="s">
        <v>34</v>
      </c>
      <c r="D24" s="97" t="s">
        <v>47</v>
      </c>
      <c r="E24" s="98">
        <f t="shared" si="1"/>
        <v>63</v>
      </c>
      <c r="F24" s="98">
        <f t="shared" si="0"/>
        <v>2</v>
      </c>
      <c r="G24" s="98">
        <f t="shared" ref="G24:J25" si="4">SUM(G26,G28,G30,G32)</f>
        <v>45</v>
      </c>
      <c r="H24" s="98">
        <f t="shared" si="4"/>
        <v>2</v>
      </c>
      <c r="I24" s="98">
        <f t="shared" si="4"/>
        <v>6</v>
      </c>
      <c r="J24" s="98">
        <f t="shared" si="4"/>
        <v>0</v>
      </c>
      <c r="K24" s="98">
        <f t="shared" ref="K24:R25" si="5">SUM(K26,K28,K30,K32)</f>
        <v>7</v>
      </c>
      <c r="L24" s="98">
        <f t="shared" si="5"/>
        <v>0</v>
      </c>
      <c r="M24" s="98">
        <f t="shared" si="5"/>
        <v>3</v>
      </c>
      <c r="N24" s="98">
        <f t="shared" si="5"/>
        <v>0</v>
      </c>
      <c r="O24" s="98">
        <f t="shared" si="5"/>
        <v>2</v>
      </c>
      <c r="P24" s="98">
        <f t="shared" si="5"/>
        <v>0</v>
      </c>
      <c r="Q24" s="98">
        <f t="shared" si="5"/>
        <v>0</v>
      </c>
      <c r="R24" s="98">
        <f t="shared" si="5"/>
        <v>0</v>
      </c>
      <c r="S24" s="37" t="str">
        <f t="shared" ref="S24:S37" si="6">IF(E24&gt;=F24,"","表頭(１)表頭(2)につき審査要領3を確認してください！")
&amp;IF(G24&gt;=H24,"","表頭(3)表頭(4)につき審査要領3を確認してください！")
&amp;IF(I24&gt;=J24,"","表頭(5)表頭(6)につき審査要領3を確認してください！")
&amp;IF(K24&gt;=L24,"","表頭(7)表頭(8)につき審査要領3を確認してください！")
&amp;IF(M24&gt;=N24,"","表頭(9)表頭(10)につき審査要領3を確認してください！")
&amp;IF(O24&gt;=P24,"","表頭(11)表頭(12)につき審査要領3を確認してください！")
&amp;IF(Q24&gt;=R24,"","表頭(13)表頭(14)につき審査要領3を確認してください！")</f>
        <v/>
      </c>
    </row>
    <row r="25" spans="2:20" ht="24.75" customHeight="1">
      <c r="B25" s="152"/>
      <c r="C25" s="76" t="s">
        <v>35</v>
      </c>
      <c r="D25" s="77" t="s">
        <v>48</v>
      </c>
      <c r="E25" s="82">
        <f t="shared" si="1"/>
        <v>1470</v>
      </c>
      <c r="F25" s="82">
        <f t="shared" si="0"/>
        <v>71</v>
      </c>
      <c r="G25" s="82">
        <f t="shared" si="4"/>
        <v>343</v>
      </c>
      <c r="H25" s="82">
        <f t="shared" si="4"/>
        <v>24</v>
      </c>
      <c r="I25" s="82">
        <f t="shared" si="4"/>
        <v>318</v>
      </c>
      <c r="J25" s="82">
        <f t="shared" si="4"/>
        <v>22</v>
      </c>
      <c r="K25" s="82">
        <f t="shared" si="5"/>
        <v>249</v>
      </c>
      <c r="L25" s="82">
        <f t="shared" si="5"/>
        <v>6</v>
      </c>
      <c r="M25" s="82">
        <f t="shared" si="5"/>
        <v>394</v>
      </c>
      <c r="N25" s="82">
        <f t="shared" si="5"/>
        <v>8</v>
      </c>
      <c r="O25" s="82">
        <f t="shared" si="5"/>
        <v>111</v>
      </c>
      <c r="P25" s="82">
        <f t="shared" si="5"/>
        <v>8</v>
      </c>
      <c r="Q25" s="82">
        <f t="shared" si="5"/>
        <v>55</v>
      </c>
      <c r="R25" s="82">
        <f t="shared" si="5"/>
        <v>3</v>
      </c>
      <c r="S25" s="37" t="str">
        <f t="shared" si="6"/>
        <v/>
      </c>
    </row>
    <row r="26" spans="2:20" ht="24.75" customHeight="1">
      <c r="B26" s="153" t="s">
        <v>215</v>
      </c>
      <c r="C26" s="76" t="s">
        <v>34</v>
      </c>
      <c r="D26" s="77" t="s">
        <v>49</v>
      </c>
      <c r="E26" s="82">
        <f t="shared" si="1"/>
        <v>30</v>
      </c>
      <c r="F26" s="82">
        <f t="shared" si="0"/>
        <v>1</v>
      </c>
      <c r="G26" s="142">
        <v>20</v>
      </c>
      <c r="H26" s="142">
        <v>1</v>
      </c>
      <c r="I26" s="142">
        <v>4</v>
      </c>
      <c r="J26" s="142">
        <v>0</v>
      </c>
      <c r="K26" s="142">
        <v>4</v>
      </c>
      <c r="L26" s="142">
        <v>0</v>
      </c>
      <c r="M26" s="142">
        <v>2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37" t="str">
        <f t="shared" si="6"/>
        <v/>
      </c>
    </row>
    <row r="27" spans="2:20" ht="24.75" customHeight="1">
      <c r="B27" s="150"/>
      <c r="C27" s="76" t="s">
        <v>35</v>
      </c>
      <c r="D27" s="77" t="s">
        <v>50</v>
      </c>
      <c r="E27" s="82">
        <f t="shared" si="1"/>
        <v>568</v>
      </c>
      <c r="F27" s="82">
        <f t="shared" si="0"/>
        <v>33</v>
      </c>
      <c r="G27" s="142">
        <v>205</v>
      </c>
      <c r="H27" s="142">
        <v>14</v>
      </c>
      <c r="I27" s="142">
        <v>176</v>
      </c>
      <c r="J27" s="142">
        <v>10</v>
      </c>
      <c r="K27" s="142">
        <v>79</v>
      </c>
      <c r="L27" s="142">
        <v>1</v>
      </c>
      <c r="M27" s="142">
        <v>45</v>
      </c>
      <c r="N27" s="142">
        <v>3</v>
      </c>
      <c r="O27" s="142">
        <v>31</v>
      </c>
      <c r="P27" s="142">
        <v>2</v>
      </c>
      <c r="Q27" s="142">
        <v>32</v>
      </c>
      <c r="R27" s="142">
        <v>3</v>
      </c>
      <c r="S27" s="37" t="str">
        <f t="shared" si="6"/>
        <v/>
      </c>
    </row>
    <row r="28" spans="2:20" ht="24.75" customHeight="1">
      <c r="B28" s="153" t="s">
        <v>216</v>
      </c>
      <c r="C28" s="76" t="s">
        <v>34</v>
      </c>
      <c r="D28" s="77" t="s">
        <v>51</v>
      </c>
      <c r="E28" s="82">
        <f t="shared" si="1"/>
        <v>18</v>
      </c>
      <c r="F28" s="82">
        <f t="shared" si="0"/>
        <v>1</v>
      </c>
      <c r="G28" s="142">
        <v>15</v>
      </c>
      <c r="H28" s="142">
        <v>1</v>
      </c>
      <c r="I28" s="142">
        <v>1</v>
      </c>
      <c r="J28" s="142">
        <v>0</v>
      </c>
      <c r="K28" s="142">
        <v>1</v>
      </c>
      <c r="L28" s="142">
        <v>0</v>
      </c>
      <c r="M28" s="142">
        <v>1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37" t="str">
        <f t="shared" si="6"/>
        <v/>
      </c>
    </row>
    <row r="29" spans="2:20" ht="24.75" customHeight="1">
      <c r="B29" s="150"/>
      <c r="C29" s="76" t="s">
        <v>35</v>
      </c>
      <c r="D29" s="77" t="s">
        <v>52</v>
      </c>
      <c r="E29" s="82">
        <f t="shared" si="1"/>
        <v>768</v>
      </c>
      <c r="F29" s="82">
        <f t="shared" si="0"/>
        <v>32</v>
      </c>
      <c r="G29" s="142">
        <v>92</v>
      </c>
      <c r="H29" s="142">
        <v>10</v>
      </c>
      <c r="I29" s="142">
        <v>93</v>
      </c>
      <c r="J29" s="142">
        <v>10</v>
      </c>
      <c r="K29" s="142">
        <v>152</v>
      </c>
      <c r="L29" s="142">
        <v>3</v>
      </c>
      <c r="M29" s="142">
        <v>347</v>
      </c>
      <c r="N29" s="142">
        <v>5</v>
      </c>
      <c r="O29" s="142">
        <v>61</v>
      </c>
      <c r="P29" s="142">
        <v>4</v>
      </c>
      <c r="Q29" s="142">
        <v>23</v>
      </c>
      <c r="R29" s="142">
        <v>0</v>
      </c>
      <c r="S29" s="37" t="str">
        <f t="shared" si="6"/>
        <v/>
      </c>
      <c r="T29" s="37"/>
    </row>
    <row r="30" spans="2:20" ht="24.75" customHeight="1">
      <c r="B30" s="153" t="s">
        <v>217</v>
      </c>
      <c r="C30" s="76" t="s">
        <v>34</v>
      </c>
      <c r="D30" s="77" t="s">
        <v>53</v>
      </c>
      <c r="E30" s="82">
        <f t="shared" si="1"/>
        <v>4</v>
      </c>
      <c r="F30" s="82">
        <f t="shared" si="0"/>
        <v>0</v>
      </c>
      <c r="G30" s="142">
        <v>1</v>
      </c>
      <c r="H30" s="142">
        <v>0</v>
      </c>
      <c r="I30" s="142">
        <v>0</v>
      </c>
      <c r="J30" s="142">
        <v>0</v>
      </c>
      <c r="K30" s="142">
        <v>1</v>
      </c>
      <c r="L30" s="142">
        <v>0</v>
      </c>
      <c r="M30" s="142">
        <v>0</v>
      </c>
      <c r="N30" s="142">
        <v>0</v>
      </c>
      <c r="O30" s="142">
        <v>2</v>
      </c>
      <c r="P30" s="142">
        <v>0</v>
      </c>
      <c r="Q30" s="142">
        <v>0</v>
      </c>
      <c r="R30" s="142">
        <v>0</v>
      </c>
      <c r="S30" s="37" t="str">
        <f t="shared" si="6"/>
        <v/>
      </c>
      <c r="T30" s="37"/>
    </row>
    <row r="31" spans="2:20" ht="24.75" customHeight="1">
      <c r="B31" s="150"/>
      <c r="C31" s="76" t="s">
        <v>35</v>
      </c>
      <c r="D31" s="77" t="s">
        <v>54</v>
      </c>
      <c r="E31" s="82">
        <f t="shared" si="1"/>
        <v>121</v>
      </c>
      <c r="F31" s="82">
        <f t="shared" si="0"/>
        <v>6</v>
      </c>
      <c r="G31" s="142">
        <v>37</v>
      </c>
      <c r="H31" s="142">
        <v>0</v>
      </c>
      <c r="I31" s="142">
        <v>46</v>
      </c>
      <c r="J31" s="142">
        <v>2</v>
      </c>
      <c r="K31" s="142">
        <v>18</v>
      </c>
      <c r="L31" s="142">
        <v>2</v>
      </c>
      <c r="M31" s="142">
        <v>2</v>
      </c>
      <c r="N31" s="142">
        <v>0</v>
      </c>
      <c r="O31" s="142">
        <v>18</v>
      </c>
      <c r="P31" s="142">
        <v>2</v>
      </c>
      <c r="Q31" s="142">
        <v>0</v>
      </c>
      <c r="R31" s="142">
        <v>0</v>
      </c>
      <c r="S31" s="37" t="str">
        <f t="shared" si="6"/>
        <v/>
      </c>
    </row>
    <row r="32" spans="2:20" ht="24.75" customHeight="1">
      <c r="B32" s="153" t="s">
        <v>122</v>
      </c>
      <c r="C32" s="76" t="s">
        <v>34</v>
      </c>
      <c r="D32" s="77" t="s">
        <v>55</v>
      </c>
      <c r="E32" s="82">
        <f t="shared" si="1"/>
        <v>11</v>
      </c>
      <c r="F32" s="82">
        <f t="shared" si="0"/>
        <v>0</v>
      </c>
      <c r="G32" s="82">
        <f t="shared" ref="G32:J33" si="7">SUM(G34,G36)</f>
        <v>9</v>
      </c>
      <c r="H32" s="82">
        <f t="shared" si="7"/>
        <v>0</v>
      </c>
      <c r="I32" s="82">
        <f t="shared" si="7"/>
        <v>1</v>
      </c>
      <c r="J32" s="82">
        <f t="shared" si="7"/>
        <v>0</v>
      </c>
      <c r="K32" s="82">
        <f t="shared" ref="K32:R33" si="8">SUM(K34,K36)</f>
        <v>1</v>
      </c>
      <c r="L32" s="82">
        <f t="shared" si="8"/>
        <v>0</v>
      </c>
      <c r="M32" s="82">
        <f t="shared" si="8"/>
        <v>0</v>
      </c>
      <c r="N32" s="82">
        <f t="shared" si="8"/>
        <v>0</v>
      </c>
      <c r="O32" s="82">
        <f t="shared" si="8"/>
        <v>0</v>
      </c>
      <c r="P32" s="82">
        <f t="shared" si="8"/>
        <v>0</v>
      </c>
      <c r="Q32" s="82">
        <f t="shared" si="8"/>
        <v>0</v>
      </c>
      <c r="R32" s="82">
        <f t="shared" si="8"/>
        <v>0</v>
      </c>
      <c r="S32" s="37" t="str">
        <f t="shared" si="6"/>
        <v/>
      </c>
    </row>
    <row r="33" spans="2:19" ht="24.75" customHeight="1">
      <c r="B33" s="150"/>
      <c r="C33" s="76" t="s">
        <v>35</v>
      </c>
      <c r="D33" s="77" t="s">
        <v>56</v>
      </c>
      <c r="E33" s="82">
        <f t="shared" si="1"/>
        <v>13</v>
      </c>
      <c r="F33" s="82">
        <f t="shared" si="0"/>
        <v>0</v>
      </c>
      <c r="G33" s="82">
        <f t="shared" si="7"/>
        <v>9</v>
      </c>
      <c r="H33" s="82">
        <f t="shared" si="7"/>
        <v>0</v>
      </c>
      <c r="I33" s="82">
        <f t="shared" si="7"/>
        <v>3</v>
      </c>
      <c r="J33" s="82">
        <f t="shared" si="7"/>
        <v>0</v>
      </c>
      <c r="K33" s="82">
        <f t="shared" si="8"/>
        <v>0</v>
      </c>
      <c r="L33" s="82">
        <f t="shared" si="8"/>
        <v>0</v>
      </c>
      <c r="M33" s="82">
        <f t="shared" si="8"/>
        <v>0</v>
      </c>
      <c r="N33" s="82">
        <f t="shared" si="8"/>
        <v>0</v>
      </c>
      <c r="O33" s="82">
        <f t="shared" si="8"/>
        <v>1</v>
      </c>
      <c r="P33" s="82">
        <f t="shared" si="8"/>
        <v>0</v>
      </c>
      <c r="Q33" s="82">
        <f t="shared" si="8"/>
        <v>0</v>
      </c>
      <c r="R33" s="82">
        <f t="shared" si="8"/>
        <v>0</v>
      </c>
      <c r="S33" s="37" t="str">
        <f t="shared" si="6"/>
        <v/>
      </c>
    </row>
    <row r="34" spans="2:19" ht="24.75" customHeight="1">
      <c r="B34" s="153" t="s">
        <v>123</v>
      </c>
      <c r="C34" s="76" t="s">
        <v>34</v>
      </c>
      <c r="D34" s="77" t="s">
        <v>57</v>
      </c>
      <c r="E34" s="82">
        <f t="shared" si="1"/>
        <v>1</v>
      </c>
      <c r="F34" s="82">
        <f t="shared" si="0"/>
        <v>0</v>
      </c>
      <c r="G34" s="142">
        <v>1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0</v>
      </c>
      <c r="S34" s="37" t="str">
        <f t="shared" si="6"/>
        <v/>
      </c>
    </row>
    <row r="35" spans="2:19" ht="24.75" customHeight="1">
      <c r="B35" s="150"/>
      <c r="C35" s="76" t="s">
        <v>35</v>
      </c>
      <c r="D35" s="77" t="s">
        <v>58</v>
      </c>
      <c r="E35" s="82">
        <f t="shared" si="1"/>
        <v>6</v>
      </c>
      <c r="F35" s="82">
        <f t="shared" si="0"/>
        <v>0</v>
      </c>
      <c r="G35" s="142">
        <v>4</v>
      </c>
      <c r="H35" s="142">
        <v>0</v>
      </c>
      <c r="I35" s="142">
        <v>1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</v>
      </c>
      <c r="P35" s="142">
        <v>0</v>
      </c>
      <c r="Q35" s="142">
        <v>0</v>
      </c>
      <c r="R35" s="142">
        <v>0</v>
      </c>
      <c r="S35" s="37" t="str">
        <f t="shared" si="6"/>
        <v/>
      </c>
    </row>
    <row r="36" spans="2:19" ht="24.75" customHeight="1">
      <c r="B36" s="153" t="s">
        <v>124</v>
      </c>
      <c r="C36" s="76" t="s">
        <v>34</v>
      </c>
      <c r="D36" s="77" t="s">
        <v>59</v>
      </c>
      <c r="E36" s="82">
        <f t="shared" si="1"/>
        <v>10</v>
      </c>
      <c r="F36" s="82">
        <f t="shared" si="0"/>
        <v>0</v>
      </c>
      <c r="G36" s="142">
        <v>8</v>
      </c>
      <c r="H36" s="142">
        <v>0</v>
      </c>
      <c r="I36" s="142">
        <v>1</v>
      </c>
      <c r="J36" s="142">
        <v>0</v>
      </c>
      <c r="K36" s="142">
        <v>1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37" t="str">
        <f t="shared" si="6"/>
        <v/>
      </c>
    </row>
    <row r="37" spans="2:19" ht="24.75" customHeight="1" thickBot="1">
      <c r="B37" s="155"/>
      <c r="C37" s="99" t="s">
        <v>35</v>
      </c>
      <c r="D37" s="100" t="s">
        <v>60</v>
      </c>
      <c r="E37" s="101">
        <f t="shared" si="1"/>
        <v>7</v>
      </c>
      <c r="F37" s="101">
        <f t="shared" si="0"/>
        <v>0</v>
      </c>
      <c r="G37" s="144">
        <v>5</v>
      </c>
      <c r="H37" s="144">
        <v>0</v>
      </c>
      <c r="I37" s="144">
        <v>2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37" t="str">
        <f t="shared" si="6"/>
        <v/>
      </c>
    </row>
    <row r="38" spans="2:19" ht="24.75" customHeight="1" thickTop="1">
      <c r="B38" s="151" t="s">
        <v>218</v>
      </c>
      <c r="C38" s="78" t="s">
        <v>34</v>
      </c>
      <c r="D38" s="79" t="s">
        <v>61</v>
      </c>
      <c r="E38" s="84">
        <f t="shared" si="1"/>
        <v>25</v>
      </c>
      <c r="F38" s="84">
        <f>SUM(H38+J38+L38+N38+P38+R38)</f>
        <v>2</v>
      </c>
      <c r="G38" s="84">
        <f>SUM(G40,G42,G44,G46,G48,G50,G52)</f>
        <v>15</v>
      </c>
      <c r="H38" s="84">
        <f>SUM(H40,H42,H44,H46,H48,H50,H52)</f>
        <v>1</v>
      </c>
      <c r="I38" s="84">
        <f t="shared" ref="I38:N38" si="9">SUM(I40,I42,I44,I46,I48,I50,I52)</f>
        <v>2</v>
      </c>
      <c r="J38" s="84">
        <f t="shared" si="9"/>
        <v>0</v>
      </c>
      <c r="K38" s="84">
        <f t="shared" si="9"/>
        <v>5</v>
      </c>
      <c r="L38" s="84">
        <f t="shared" si="9"/>
        <v>1</v>
      </c>
      <c r="M38" s="84">
        <f t="shared" si="9"/>
        <v>3</v>
      </c>
      <c r="N38" s="84">
        <f t="shared" si="9"/>
        <v>0</v>
      </c>
      <c r="O38" s="95"/>
      <c r="P38" s="95"/>
      <c r="Q38" s="95"/>
      <c r="R38" s="95"/>
      <c r="S38" s="37" t="str">
        <f t="shared" ref="S38:S53" si="10">IF(E38&gt;=F38,"","表頭(１)表頭(2)につき審査要領3を確認してください！")
&amp;IF(G38&gt;=H38,"","表頭(3)表頭(4)につき審査要領3を確認してください！")
&amp;IF(I38&gt;=J38,"","表頭(5)表頭(6)につき審査要領3を確認してください！")
&amp;IF(K38&gt;=L38,"","表頭(7)表頭(8)につき審査要領3を確認してください！")
&amp;IF(M38&gt;=N38,"","表頭(9)表頭(10)につき審査要領3を確認してください！")</f>
        <v/>
      </c>
    </row>
    <row r="39" spans="2:19" ht="24.75" customHeight="1">
      <c r="B39" s="152"/>
      <c r="C39" s="76" t="s">
        <v>35</v>
      </c>
      <c r="D39" s="77" t="s">
        <v>62</v>
      </c>
      <c r="E39" s="82">
        <f t="shared" si="1"/>
        <v>1148</v>
      </c>
      <c r="F39" s="82">
        <f>SUM(H39+J39+L39+N39+P39+R39)</f>
        <v>106</v>
      </c>
      <c r="G39" s="82">
        <f>SUM(G41,G43,G45,G47,G49,G51,G53)</f>
        <v>738</v>
      </c>
      <c r="H39" s="82">
        <f t="shared" ref="H39:N39" si="11">SUM(H41,H43,H45,H47,H49,H51,H53)</f>
        <v>79</v>
      </c>
      <c r="I39" s="82">
        <f t="shared" si="11"/>
        <v>22</v>
      </c>
      <c r="J39" s="82">
        <f t="shared" si="11"/>
        <v>0</v>
      </c>
      <c r="K39" s="82">
        <f t="shared" si="11"/>
        <v>163</v>
      </c>
      <c r="L39" s="82">
        <f t="shared" si="11"/>
        <v>11</v>
      </c>
      <c r="M39" s="82">
        <f t="shared" si="11"/>
        <v>225</v>
      </c>
      <c r="N39" s="82">
        <f t="shared" si="11"/>
        <v>16</v>
      </c>
      <c r="O39" s="83"/>
      <c r="P39" s="83"/>
      <c r="Q39" s="83"/>
      <c r="R39" s="83"/>
      <c r="S39" s="37" t="str">
        <f t="shared" si="10"/>
        <v/>
      </c>
    </row>
    <row r="40" spans="2:19" ht="24.75" customHeight="1">
      <c r="B40" s="153" t="s">
        <v>126</v>
      </c>
      <c r="C40" s="76" t="s">
        <v>34</v>
      </c>
      <c r="D40" s="77" t="s">
        <v>63</v>
      </c>
      <c r="E40" s="82">
        <f t="shared" si="1"/>
        <v>11</v>
      </c>
      <c r="F40" s="82">
        <f t="shared" si="0"/>
        <v>1</v>
      </c>
      <c r="G40" s="142">
        <v>8</v>
      </c>
      <c r="H40" s="142">
        <v>1</v>
      </c>
      <c r="I40" s="142">
        <v>0</v>
      </c>
      <c r="J40" s="142">
        <v>0</v>
      </c>
      <c r="K40" s="142">
        <v>2</v>
      </c>
      <c r="L40" s="142">
        <v>0</v>
      </c>
      <c r="M40" s="142">
        <v>1</v>
      </c>
      <c r="N40" s="142">
        <v>0</v>
      </c>
      <c r="O40" s="83"/>
      <c r="P40" s="83"/>
      <c r="Q40" s="83"/>
      <c r="R40" s="83"/>
      <c r="S40" s="37" t="str">
        <f t="shared" si="10"/>
        <v/>
      </c>
    </row>
    <row r="41" spans="2:19" ht="24.75" customHeight="1">
      <c r="B41" s="150"/>
      <c r="C41" s="76" t="s">
        <v>35</v>
      </c>
      <c r="D41" s="77" t="s">
        <v>64</v>
      </c>
      <c r="E41" s="82">
        <f t="shared" si="1"/>
        <v>619</v>
      </c>
      <c r="F41" s="82">
        <f t="shared" si="0"/>
        <v>52</v>
      </c>
      <c r="G41" s="142">
        <v>461</v>
      </c>
      <c r="H41" s="142">
        <v>51</v>
      </c>
      <c r="I41" s="142">
        <v>4</v>
      </c>
      <c r="J41" s="142">
        <v>0</v>
      </c>
      <c r="K41" s="142">
        <v>91</v>
      </c>
      <c r="L41" s="142">
        <v>0</v>
      </c>
      <c r="M41" s="142">
        <v>63</v>
      </c>
      <c r="N41" s="142">
        <v>1</v>
      </c>
      <c r="O41" s="83"/>
      <c r="P41" s="83"/>
      <c r="Q41" s="83"/>
      <c r="R41" s="83"/>
      <c r="S41" s="37" t="str">
        <f t="shared" si="10"/>
        <v/>
      </c>
    </row>
    <row r="42" spans="2:19" ht="24.75" customHeight="1">
      <c r="B42" s="153" t="s">
        <v>127</v>
      </c>
      <c r="C42" s="76" t="s">
        <v>34</v>
      </c>
      <c r="D42" s="77" t="s">
        <v>65</v>
      </c>
      <c r="E42" s="82">
        <f t="shared" si="1"/>
        <v>1</v>
      </c>
      <c r="F42" s="82">
        <f t="shared" si="0"/>
        <v>0</v>
      </c>
      <c r="G42" s="142">
        <v>1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83"/>
      <c r="P42" s="83"/>
      <c r="Q42" s="83"/>
      <c r="R42" s="83"/>
      <c r="S42" s="37" t="str">
        <f t="shared" si="10"/>
        <v/>
      </c>
    </row>
    <row r="43" spans="2:19" ht="24.75" customHeight="1">
      <c r="B43" s="150"/>
      <c r="C43" s="76" t="s">
        <v>35</v>
      </c>
      <c r="D43" s="77" t="s">
        <v>66</v>
      </c>
      <c r="E43" s="82">
        <f t="shared" si="1"/>
        <v>267</v>
      </c>
      <c r="F43" s="82">
        <f t="shared" si="0"/>
        <v>32</v>
      </c>
      <c r="G43" s="142">
        <v>254</v>
      </c>
      <c r="H43" s="142">
        <v>26</v>
      </c>
      <c r="I43" s="142">
        <v>0</v>
      </c>
      <c r="J43" s="142">
        <v>0</v>
      </c>
      <c r="K43" s="142">
        <v>11</v>
      </c>
      <c r="L43" s="142">
        <v>5</v>
      </c>
      <c r="M43" s="142">
        <v>2</v>
      </c>
      <c r="N43" s="142">
        <v>1</v>
      </c>
      <c r="O43" s="83"/>
      <c r="P43" s="83"/>
      <c r="Q43" s="83"/>
      <c r="R43" s="83"/>
      <c r="S43" s="37" t="str">
        <f t="shared" si="10"/>
        <v/>
      </c>
    </row>
    <row r="44" spans="2:19" ht="24.75" customHeight="1">
      <c r="B44" s="153" t="s">
        <v>128</v>
      </c>
      <c r="C44" s="76" t="s">
        <v>34</v>
      </c>
      <c r="D44" s="77" t="s">
        <v>67</v>
      </c>
      <c r="E44" s="82">
        <f t="shared" si="1"/>
        <v>7</v>
      </c>
      <c r="F44" s="82">
        <f t="shared" si="0"/>
        <v>1</v>
      </c>
      <c r="G44" s="142">
        <v>5</v>
      </c>
      <c r="H44" s="142">
        <v>0</v>
      </c>
      <c r="I44" s="142">
        <v>0</v>
      </c>
      <c r="J44" s="142">
        <v>0</v>
      </c>
      <c r="K44" s="142">
        <v>1</v>
      </c>
      <c r="L44" s="142">
        <v>1</v>
      </c>
      <c r="M44" s="142">
        <v>1</v>
      </c>
      <c r="N44" s="142">
        <v>0</v>
      </c>
      <c r="O44" s="83"/>
      <c r="P44" s="83"/>
      <c r="Q44" s="83"/>
      <c r="R44" s="83"/>
      <c r="S44" s="37" t="str">
        <f t="shared" si="10"/>
        <v/>
      </c>
    </row>
    <row r="45" spans="2:19" ht="24.75" customHeight="1">
      <c r="B45" s="150"/>
      <c r="C45" s="76" t="s">
        <v>35</v>
      </c>
      <c r="D45" s="77" t="s">
        <v>68</v>
      </c>
      <c r="E45" s="82">
        <f t="shared" si="1"/>
        <v>40</v>
      </c>
      <c r="F45" s="82">
        <f t="shared" si="0"/>
        <v>3</v>
      </c>
      <c r="G45" s="142">
        <v>2</v>
      </c>
      <c r="H45" s="142">
        <v>0</v>
      </c>
      <c r="I45" s="142">
        <v>1</v>
      </c>
      <c r="J45" s="142">
        <v>0</v>
      </c>
      <c r="K45" s="142">
        <v>27</v>
      </c>
      <c r="L45" s="142">
        <v>3</v>
      </c>
      <c r="M45" s="142">
        <v>10</v>
      </c>
      <c r="N45" s="142">
        <v>0</v>
      </c>
      <c r="O45" s="83"/>
      <c r="P45" s="83"/>
      <c r="Q45" s="83"/>
      <c r="R45" s="83"/>
      <c r="S45" s="37" t="str">
        <f t="shared" si="10"/>
        <v/>
      </c>
    </row>
    <row r="46" spans="2:19" ht="24.75" customHeight="1">
      <c r="B46" s="154" t="s">
        <v>129</v>
      </c>
      <c r="C46" s="76" t="s">
        <v>34</v>
      </c>
      <c r="D46" s="77" t="s">
        <v>69</v>
      </c>
      <c r="E46" s="82">
        <f t="shared" si="1"/>
        <v>5</v>
      </c>
      <c r="F46" s="82">
        <f t="shared" si="0"/>
        <v>0</v>
      </c>
      <c r="G46" s="142">
        <v>0</v>
      </c>
      <c r="H46" s="142">
        <v>0</v>
      </c>
      <c r="I46" s="142">
        <v>2</v>
      </c>
      <c r="J46" s="142">
        <v>0</v>
      </c>
      <c r="K46" s="142">
        <v>2</v>
      </c>
      <c r="L46" s="142">
        <v>0</v>
      </c>
      <c r="M46" s="142">
        <v>1</v>
      </c>
      <c r="N46" s="142">
        <v>0</v>
      </c>
      <c r="O46" s="83"/>
      <c r="P46" s="83"/>
      <c r="Q46" s="83"/>
      <c r="R46" s="83"/>
      <c r="S46" s="37" t="str">
        <f t="shared" si="10"/>
        <v/>
      </c>
    </row>
    <row r="47" spans="2:19" ht="24.75" customHeight="1">
      <c r="B47" s="150"/>
      <c r="C47" s="76" t="s">
        <v>35</v>
      </c>
      <c r="D47" s="77" t="s">
        <v>70</v>
      </c>
      <c r="E47" s="82">
        <f t="shared" si="1"/>
        <v>135</v>
      </c>
      <c r="F47" s="82">
        <f t="shared" si="0"/>
        <v>11</v>
      </c>
      <c r="G47" s="142">
        <v>0</v>
      </c>
      <c r="H47" s="142">
        <v>0</v>
      </c>
      <c r="I47" s="142">
        <v>0</v>
      </c>
      <c r="J47" s="142">
        <v>0</v>
      </c>
      <c r="K47" s="142">
        <v>6</v>
      </c>
      <c r="L47" s="142">
        <v>1</v>
      </c>
      <c r="M47" s="142">
        <v>129</v>
      </c>
      <c r="N47" s="142">
        <v>10</v>
      </c>
      <c r="O47" s="83"/>
      <c r="P47" s="83"/>
      <c r="Q47" s="83"/>
      <c r="R47" s="83"/>
      <c r="S47" s="37" t="str">
        <f t="shared" si="10"/>
        <v/>
      </c>
    </row>
    <row r="48" spans="2:19" ht="24.75" customHeight="1">
      <c r="B48" s="153" t="s">
        <v>130</v>
      </c>
      <c r="C48" s="76" t="s">
        <v>34</v>
      </c>
      <c r="D48" s="77" t="s">
        <v>71</v>
      </c>
      <c r="E48" s="82">
        <f t="shared" si="1"/>
        <v>0</v>
      </c>
      <c r="F48" s="82">
        <f t="shared" si="0"/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83"/>
      <c r="P48" s="83"/>
      <c r="Q48" s="83"/>
      <c r="R48" s="83"/>
      <c r="S48" s="37" t="str">
        <f t="shared" si="10"/>
        <v/>
      </c>
    </row>
    <row r="49" spans="1:19" ht="24.75" customHeight="1">
      <c r="B49" s="150"/>
      <c r="C49" s="76" t="s">
        <v>35</v>
      </c>
      <c r="D49" s="77" t="s">
        <v>72</v>
      </c>
      <c r="E49" s="82">
        <f t="shared" si="1"/>
        <v>4</v>
      </c>
      <c r="F49" s="82">
        <f t="shared" si="0"/>
        <v>1</v>
      </c>
      <c r="G49" s="142">
        <v>1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3</v>
      </c>
      <c r="N49" s="142">
        <v>1</v>
      </c>
      <c r="O49" s="83"/>
      <c r="P49" s="83"/>
      <c r="Q49" s="83"/>
      <c r="R49" s="83"/>
      <c r="S49" s="37" t="str">
        <f t="shared" si="10"/>
        <v/>
      </c>
    </row>
    <row r="50" spans="1:19" ht="24.75" customHeight="1">
      <c r="B50" s="153" t="s">
        <v>131</v>
      </c>
      <c r="C50" s="76" t="s">
        <v>34</v>
      </c>
      <c r="D50" s="77" t="s">
        <v>73</v>
      </c>
      <c r="E50" s="82">
        <f t="shared" si="1"/>
        <v>0</v>
      </c>
      <c r="F50" s="82">
        <f t="shared" si="0"/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83"/>
      <c r="P50" s="83"/>
      <c r="Q50" s="83"/>
      <c r="R50" s="83"/>
      <c r="S50" s="37" t="str">
        <f t="shared" si="10"/>
        <v/>
      </c>
    </row>
    <row r="51" spans="1:19" ht="24.75" customHeight="1">
      <c r="B51" s="150"/>
      <c r="C51" s="76" t="s">
        <v>35</v>
      </c>
      <c r="D51" s="77" t="s">
        <v>74</v>
      </c>
      <c r="E51" s="82">
        <f t="shared" si="1"/>
        <v>77</v>
      </c>
      <c r="F51" s="82">
        <f t="shared" si="0"/>
        <v>6</v>
      </c>
      <c r="G51" s="142">
        <v>14</v>
      </c>
      <c r="H51" s="142">
        <v>1</v>
      </c>
      <c r="I51" s="142">
        <v>17</v>
      </c>
      <c r="J51" s="142">
        <v>0</v>
      </c>
      <c r="K51" s="142">
        <v>28</v>
      </c>
      <c r="L51" s="142">
        <v>2</v>
      </c>
      <c r="M51" s="142">
        <v>18</v>
      </c>
      <c r="N51" s="142">
        <v>3</v>
      </c>
      <c r="O51" s="83"/>
      <c r="P51" s="83"/>
      <c r="Q51" s="83"/>
      <c r="R51" s="83"/>
      <c r="S51" s="37" t="str">
        <f t="shared" si="10"/>
        <v/>
      </c>
    </row>
    <row r="52" spans="1:19" ht="24.75" customHeight="1">
      <c r="B52" s="153" t="s">
        <v>330</v>
      </c>
      <c r="C52" s="76" t="s">
        <v>34</v>
      </c>
      <c r="D52" s="77" t="s">
        <v>86</v>
      </c>
      <c r="E52" s="82">
        <f t="shared" si="1"/>
        <v>1</v>
      </c>
      <c r="F52" s="82">
        <f t="shared" si="0"/>
        <v>0</v>
      </c>
      <c r="G52" s="142">
        <v>1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83"/>
      <c r="P52" s="83"/>
      <c r="Q52" s="83"/>
      <c r="R52" s="83"/>
      <c r="S52" s="37" t="str">
        <f t="shared" si="10"/>
        <v/>
      </c>
    </row>
    <row r="53" spans="1:19" ht="24.75" customHeight="1" thickBot="1">
      <c r="B53" s="155"/>
      <c r="C53" s="133" t="s">
        <v>35</v>
      </c>
      <c r="D53" s="77" t="s">
        <v>87</v>
      </c>
      <c r="E53" s="134">
        <f t="shared" si="1"/>
        <v>6</v>
      </c>
      <c r="F53" s="134">
        <f t="shared" si="0"/>
        <v>1</v>
      </c>
      <c r="G53" s="146">
        <v>6</v>
      </c>
      <c r="H53" s="146">
        <v>1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35"/>
      <c r="P53" s="135"/>
      <c r="Q53" s="135"/>
      <c r="R53" s="135"/>
      <c r="S53" s="37" t="str">
        <f t="shared" si="10"/>
        <v/>
      </c>
    </row>
    <row r="54" spans="1:19" ht="24.75" customHeight="1" thickTop="1">
      <c r="B54" s="149" t="s">
        <v>132</v>
      </c>
      <c r="C54" s="96" t="s">
        <v>34</v>
      </c>
      <c r="D54" s="97" t="s">
        <v>332</v>
      </c>
      <c r="E54" s="84">
        <f t="shared" si="1"/>
        <v>100</v>
      </c>
      <c r="F54" s="84">
        <f>SUM(H54+J54+L54+N54+P54+R54)</f>
        <v>4</v>
      </c>
      <c r="G54" s="82">
        <f t="shared" ref="G54:L55" si="12">SUM(G12,G16,G22,G24,G38)</f>
        <v>63</v>
      </c>
      <c r="H54" s="82">
        <f t="shared" si="12"/>
        <v>3</v>
      </c>
      <c r="I54" s="82">
        <f t="shared" si="12"/>
        <v>11</v>
      </c>
      <c r="J54" s="82">
        <f t="shared" si="12"/>
        <v>0</v>
      </c>
      <c r="K54" s="82">
        <f t="shared" si="12"/>
        <v>14</v>
      </c>
      <c r="L54" s="82">
        <f t="shared" si="12"/>
        <v>1</v>
      </c>
      <c r="M54" s="82">
        <f t="shared" ref="M54:R55" si="13">SUM(M12,M16,M22,M24,M38)</f>
        <v>8</v>
      </c>
      <c r="N54" s="82">
        <f t="shared" si="13"/>
        <v>0</v>
      </c>
      <c r="O54" s="82">
        <f t="shared" si="13"/>
        <v>2</v>
      </c>
      <c r="P54" s="82">
        <f t="shared" si="13"/>
        <v>0</v>
      </c>
      <c r="Q54" s="82">
        <f t="shared" si="13"/>
        <v>2</v>
      </c>
      <c r="R54" s="82">
        <f t="shared" si="13"/>
        <v>0</v>
      </c>
      <c r="S54" s="37" t="str">
        <f>IF(E54&gt;=F54,"","表頭(１)表頭(2)につき審査要領3を確認してください！")
&amp;IF(G54&gt;=H54,"","表頭(3)表頭(4)につき審査要領3を確認してください！")
&amp;IF(I54&gt;=J54,"","表頭(5)表頭(6)につき審査要領3を確認してください！")
&amp;IF(K54&gt;=L54,"","表頭(7)表頭(8)につき審査要領3を確認してください！")
&amp;IF(M54&gt;=N54,"","表頭(9)表頭(10)につき審査要領3を確認してください！")
&amp;IF(O54&gt;=P54,"","表頭(11)表頭(12)につき審査要領3を確認してください！")
&amp;IF(Q54&gt;=R54,"","表頭(13)表頭(14)につき審査要領3を確認してください！")</f>
        <v/>
      </c>
    </row>
    <row r="55" spans="1:19" ht="24.75" customHeight="1">
      <c r="B55" s="150"/>
      <c r="C55" s="76" t="s">
        <v>35</v>
      </c>
      <c r="D55" s="77" t="s">
        <v>331</v>
      </c>
      <c r="E55" s="82">
        <f>SUM(G55+I55+K55+M55+O55+Q55)</f>
        <v>3026</v>
      </c>
      <c r="F55" s="82">
        <f t="shared" si="0"/>
        <v>207</v>
      </c>
      <c r="G55" s="82">
        <f t="shared" si="12"/>
        <v>1165</v>
      </c>
      <c r="H55" s="82">
        <f t="shared" si="12"/>
        <v>108</v>
      </c>
      <c r="I55" s="82">
        <f t="shared" si="12"/>
        <v>448</v>
      </c>
      <c r="J55" s="82">
        <f t="shared" si="12"/>
        <v>28</v>
      </c>
      <c r="K55" s="82">
        <f t="shared" si="12"/>
        <v>468</v>
      </c>
      <c r="L55" s="82">
        <f t="shared" si="12"/>
        <v>22</v>
      </c>
      <c r="M55" s="82">
        <f t="shared" si="13"/>
        <v>679</v>
      </c>
      <c r="N55" s="82">
        <f t="shared" si="13"/>
        <v>28</v>
      </c>
      <c r="O55" s="82">
        <f t="shared" si="13"/>
        <v>141</v>
      </c>
      <c r="P55" s="82">
        <f t="shared" si="13"/>
        <v>12</v>
      </c>
      <c r="Q55" s="82">
        <f t="shared" si="13"/>
        <v>125</v>
      </c>
      <c r="R55" s="82">
        <f t="shared" si="13"/>
        <v>9</v>
      </c>
      <c r="S55" s="37" t="str">
        <f>IF(E55&gt;=F55,"","表頭(１)表頭(2)につき審査要領3を確認してください！")
&amp;IF(G55&gt;=H55,"","表頭(3)表頭(4)につき審査要領3を確認してください！")
&amp;IF(I55&gt;=J55,"","表頭(5)表頭(6)につき審査要領3を確認してください！")
&amp;IF(K55&gt;=L55,"","表頭(7)表頭(8)につき審査要領3を確認してください！")
&amp;IF(M55&gt;=N55,"","表頭(9)表頭(10)につき審査要領3を確認してください！")
&amp;IF(O55&gt;=P55,"","表頭(11)表頭(12)につき審査要領3を確認してください！")
&amp;IF(Q55&gt;=R55,"","表頭(13)表頭(14)につき審査要領3を確認してください！")</f>
        <v/>
      </c>
    </row>
    <row r="56" spans="1:19" ht="13.5">
      <c r="C56" s="40"/>
      <c r="S56" s="37" t="str">
        <f>IF(E54=G54+I54+K54+M54+O54+Q54,"","表頭(1)表側（43）につき審査要領1を確認してください！")&amp;IF(F54=H54+J54+L54+N54+P54+R54,"","表頭(2)表側（43）につき審査要領1を確認してください！")</f>
        <v/>
      </c>
    </row>
    <row r="57" spans="1:19" ht="13.5">
      <c r="B57" s="41" t="s">
        <v>81</v>
      </c>
      <c r="C57" s="40"/>
      <c r="S57" s="37" t="str">
        <f>IF(E55=G55+I55+K55+M55+O55+Q55,"","表頭(1)表側（44）につき審査要領1を確認してください！")&amp;IF(F55=H55+J55+L55+N55+P55+R55,"","表頭(2)表側（44）につき審査要領1を確認してください！")</f>
        <v/>
      </c>
    </row>
    <row r="58" spans="1:19" s="68" customFormat="1" ht="21" customHeight="1">
      <c r="B58" s="68" t="s">
        <v>104</v>
      </c>
      <c r="C58" s="69"/>
      <c r="S58" s="10"/>
    </row>
    <row r="59" spans="1:19" s="68" customFormat="1" ht="21" customHeight="1">
      <c r="B59" s="68" t="s">
        <v>105</v>
      </c>
      <c r="C59" s="69"/>
      <c r="S59" s="10"/>
    </row>
    <row r="60" spans="1:19" s="68" customFormat="1" ht="21" customHeight="1">
      <c r="B60" s="68" t="s">
        <v>106</v>
      </c>
      <c r="C60" s="69"/>
    </row>
    <row r="61" spans="1:19" s="68" customFormat="1" ht="21" customHeight="1">
      <c r="B61" s="136" t="s">
        <v>107</v>
      </c>
    </row>
    <row r="62" spans="1:19" s="68" customFormat="1" ht="21" customHeight="1">
      <c r="B62" s="136" t="s">
        <v>108</v>
      </c>
    </row>
    <row r="63" spans="1:19" s="127" customFormat="1" ht="28.5" customHeight="1">
      <c r="A63" s="127" t="s">
        <v>110</v>
      </c>
      <c r="B63" s="137" t="s">
        <v>341</v>
      </c>
      <c r="C63" s="128"/>
      <c r="D63" s="128"/>
      <c r="E63" s="128"/>
      <c r="F63" s="128"/>
      <c r="G63" s="128"/>
      <c r="H63" s="128"/>
      <c r="I63" s="128"/>
    </row>
    <row r="64" spans="1:19" ht="21" customHeight="1">
      <c r="S64" s="68"/>
    </row>
    <row r="65" spans="19:19" ht="15">
      <c r="S65" s="68"/>
    </row>
  </sheetData>
  <sheetProtection password="D284" sheet="1" objects="1" scenarios="1" selectLockedCells="1"/>
  <mergeCells count="31">
    <mergeCell ref="B2:B3"/>
    <mergeCell ref="K9:K10"/>
    <mergeCell ref="M9:M10"/>
    <mergeCell ref="O9:O10"/>
    <mergeCell ref="J4:M4"/>
    <mergeCell ref="Q9:Q10"/>
    <mergeCell ref="B12:B13"/>
    <mergeCell ref="E9:E10"/>
    <mergeCell ref="G9:G10"/>
    <mergeCell ref="I9:I10"/>
    <mergeCell ref="B14:B15"/>
    <mergeCell ref="B22:B23"/>
    <mergeCell ref="B24:B25"/>
    <mergeCell ref="B48:B49"/>
    <mergeCell ref="B30:B31"/>
    <mergeCell ref="B36:B37"/>
    <mergeCell ref="B16:B17"/>
    <mergeCell ref="B20:B21"/>
    <mergeCell ref="B32:B33"/>
    <mergeCell ref="B34:B35"/>
    <mergeCell ref="B26:B27"/>
    <mergeCell ref="B28:B29"/>
    <mergeCell ref="B18:B19"/>
    <mergeCell ref="B54:B55"/>
    <mergeCell ref="B38:B39"/>
    <mergeCell ref="B40:B41"/>
    <mergeCell ref="B42:B43"/>
    <mergeCell ref="B44:B45"/>
    <mergeCell ref="B46:B47"/>
    <mergeCell ref="B50:B51"/>
    <mergeCell ref="B52:B53"/>
  </mergeCells>
  <phoneticPr fontId="4"/>
  <dataValidations count="2">
    <dataValidation type="whole" allowBlank="1" showInputMessage="1" showErrorMessage="1" error="セルに整数以外の値が入力されています。" sqref="E12:R55">
      <formula1>-999999999</formula1>
      <formula2>9999999999</formula2>
    </dataValidation>
    <dataValidation imeMode="off" allowBlank="1" showInputMessage="1" showErrorMessage="1" sqref="C6"/>
  </dataValidations>
  <printOptions horizontalCentered="1" verticalCentered="1"/>
  <pageMargins left="0.25" right="0.28000000000000003" top="0.98425196850393704" bottom="0.61" header="0.77" footer="0.51181102362204722"/>
  <pageSetup paperSize="9" scale="34" orientation="landscape" r:id="rId1"/>
  <headerFooter alignWithMargins="0">
    <oddHeader>&amp;R&amp;18&amp;D &amp;A</oddHeader>
  </headerFooter>
  <ignoredErrors>
    <ignoredError sqref="D12:D51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76"/>
  <sheetViews>
    <sheetView showGridLines="0" zoomScaleNormal="100" workbookViewId="0">
      <selection activeCell="E12" sqref="E12"/>
    </sheetView>
  </sheetViews>
  <sheetFormatPr defaultRowHeight="12"/>
  <cols>
    <col min="1" max="1" width="3.140625" style="10" customWidth="1"/>
    <col min="2" max="2" width="22.7109375" style="10" customWidth="1"/>
    <col min="3" max="3" width="10.28515625" style="10" customWidth="1"/>
    <col min="4" max="4" width="5.42578125" style="10" customWidth="1"/>
    <col min="5" max="18" width="15.140625" style="10" customWidth="1"/>
    <col min="19" max="19" width="11.5703125" style="10" bestFit="1" customWidth="1"/>
    <col min="20" max="16384" width="9.140625" style="10"/>
  </cols>
  <sheetData>
    <row r="1" spans="1:19" s="71" customFormat="1" ht="24" customHeight="1">
      <c r="A1" s="70" t="str">
        <f>B66&amp;B67&amp;B68&amp;B69</f>
        <v>3100140000000000000040000000000000000000300000000000000000000000000000000000000010000000000000000000000000000000000000000000000000000000000000000000000000000020200000000170000000078000000000500000000600000000005000000001500000000020000000010000000000100000000290000000004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80000000000000000000000000000000000000003000000000000000000010000000000000000000200000000000000000000000000000000000000020000000000000000016800000000100000000005000000000000000000470000000001000000002100000000010000000034000000000200000000010000000000000000006000000000060000000008000000000000000000000000000000000000000300000000000000000001000000000000000000020000000000000000000000000000000000000002000000000000000001670000000010000000000500000000000000000047000000000100000000210000000001000000003400000000020000000000000000000000000000600000000006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00000000000000000000000000000000000000000000000000000000000000000000000000000000000000000000000000000000000000000000000000000000000000000000000000003800000000030000000001000000000000000000010000000000000000002000000000020000000016000000000100000000000000000000000000000000000000000000000063000000000200000000450000000002000000000600000000000000000007000000000000000000030000000000000000000200000000000000000000000000000000000014700000000071000000034300000000240000000318000000002200000002490000000006000000039400000000080000000111000000000800000000550000000003000000003000000000010000000020000000000100000000040000000000000000000400000000000000000002000000000000000000000000000000000000000000000000000000000568000000003300000002050000000014000000017600000000100000000079000000000100000000450000000003000000003100000000020000000032000000000300000000180000000001000000001500000000010000000001000000000000000000010000000000000000000100000000000000000000000000000000000000000000000000000000076800000000320000000092000000001000000000930000000010000000015200000000030000000347000000000500000000610000000004000000002300000000000000000004000000000000000000010000000000000000000000000000000000000001000000000000000000000000000000000000000200000000000000000000000000000000000001210000000006000000003700000000000000000046000000000200000000180000000002000000000200000000000000000018000000000200000000000000000000000000001100000000000000000009000000000000000000010000000000000000000100000000000000000000000000000000000000000000000000000000000000000000000000000013000000000000000000090000000000000000000300000000000000000000000000000000000000000000000000000000000100000000000000000000000000000000000000010000000000000000000100000000000000000000000000000000000000000000000000000000000000000000000000000000000000000000000000000000000000000000000600000000000000000004000000000000000000010000000000000000000000000000000000000000000000000000000000010000000000000000000000000000000000000010000000000000000000080000000000000000000100000000000000000001000000000000000000000000000000000000000000000000000000000000000000000000000000070000000000000000000500000000000000000002000000000000000000000000000000000000000000000000000000000000000000000000000000000000000000000000002500000000020000000015000000000100000000020000000000000000000500000000010000000003000000000000000000000000000000000000000000000000000000001148000000010600000007380000000079000000002200000000000000000163000000001100000002250000000016000000000000000000000000000000000000000000000000110000000001000000000800000000010000000000000000000000000000020000000000000000000100000000000000000000000000000000000000000000000000000000061900000000520000000461000000005100000000040000000000000000009100000000000000000063000000000100000000000000000000000000000000000000000000000001000000000000000000010000000000000000000000000000000000000000000000000000000000000000000000000000000000000000000000000000000000000000000002670000000032000000025400000000260000000000000000000000000000110000000005000000000200000000010000000000000000000000000000000000000000000000000700000000010000000005000000000000000000000000000000000000000100000000010000000001000000000000000000000000000000000000000000000000000000000040000000000300000000020000000000000000000100000000000000000027000000000300000000100000000000000000000000000000000000000000000000000000000000050000000000000000000000000000000000000002000000000000000000020000000000000000000100000000000000000000000000000000000000000000000000000000013500000000110000000000000000000000000000000000000000000000000600000000010000000129000000001000000000000000000000000000000000000000000000000000000000000000000000000000000000000000000000000000000000000000000000000000000000000000000000000000000000000000000000000000000000000000000000040000000001000000000100000000000000000000000000000000000000000000000000000000000300000000010000000000000000000000000000000000000000000000000000000000000000000000000000000000000000000000000000000000000000000000000000000000000000000000000000000000000000000000000000000000000000000077000000000600000000140000000001000000001700000000000000000028000000000200000000180000000003000000000000000000000000000000000000000000000000010000000000000000000100000000000000000000000000000000000000000000000000000000000000000000000000000000000000000000000000000000000000000000000600000000010000000006000000000100000000000000000000000000000000000000000000000000000000000000000000000000000000000000000000000000000000000100000000000400000000630000000003000000001100000000000000000014000000000100000000080000000000000000000200000000000000000002000000000000000030260000000207000000116500000001080000000448000000002800000004680000000022000000067900000000280000000141000000001200000001250000000009</v>
      </c>
    </row>
    <row r="2" spans="1:19" ht="18.75">
      <c r="J2" s="11" t="s">
        <v>32</v>
      </c>
      <c r="O2" s="46"/>
      <c r="Q2" s="12"/>
    </row>
    <row r="3" spans="1:19" ht="13.5">
      <c r="O3" s="1" t="s">
        <v>30</v>
      </c>
      <c r="Q3" s="12"/>
    </row>
    <row r="4" spans="1:19" ht="14.25">
      <c r="J4" s="13" t="s">
        <v>33</v>
      </c>
      <c r="O4" s="1" t="s">
        <v>82</v>
      </c>
      <c r="Q4" s="43" t="str">
        <f>IF(ISERROR(IF(OR($C$6="",$C$6=" ",$C$6="  "),"",VLOOKUP($C$6,都道府県・指定都市・中核市!A1:B124,2,"FALSE")))=TRUE,"",IF(OR($C$6="",$C$6=" ",$C$6="  "),"",VLOOKUP($C$6,都道府県・指定都市・中核市!A1:B124,2,"FALSE")))</f>
        <v/>
      </c>
    </row>
    <row r="5" spans="1:19" ht="13.5">
      <c r="O5" s="2" t="s">
        <v>31</v>
      </c>
      <c r="P5" s="14"/>
      <c r="Q5" s="5"/>
      <c r="R5" s="14"/>
    </row>
    <row r="6" spans="1:19" ht="14.25">
      <c r="B6" s="4" t="str">
        <f>TEXT('14表'!B6,"0000000")</f>
        <v>3100140</v>
      </c>
      <c r="C6" s="6" t="str">
        <f>TEXT('14表'!C6,"0000")</f>
        <v>0000</v>
      </c>
      <c r="D6" s="45" t="str">
        <f>IF(ISBLANK(C6),"←都道府県等番号を半角４桁で入力してください",IF(ISNA(VLOOKUP($C$6,都道府県・指定都市・中核市!$A$1:$B$121,,FALSE)),"←都道府県等番号（半角４桁）を確認してください",""))</f>
        <v>←都道府県等番号（半角４桁）を確認してください</v>
      </c>
      <c r="O6" s="3" t="str">
        <f>"平成      "&amp;DBCS(LEFTB(B6,2))&amp;"     年度分報告"</f>
        <v>平成      ３１     年度分報告</v>
      </c>
      <c r="P6" s="14"/>
      <c r="Q6" s="16"/>
      <c r="R6" s="17"/>
    </row>
    <row r="7" spans="1:19" ht="14.25">
      <c r="B7" s="13" t="s">
        <v>84</v>
      </c>
      <c r="C7" s="42" t="s">
        <v>85</v>
      </c>
      <c r="E7" s="15"/>
    </row>
    <row r="9" spans="1:19" ht="18" customHeight="1">
      <c r="B9" s="18"/>
      <c r="C9" s="19"/>
      <c r="D9" s="20"/>
      <c r="E9" s="28"/>
      <c r="F9" s="47"/>
      <c r="G9" s="28"/>
      <c r="H9" s="47"/>
      <c r="I9" s="28"/>
      <c r="J9" s="47"/>
      <c r="K9" s="28"/>
      <c r="L9" s="23"/>
      <c r="M9" s="47"/>
      <c r="N9" s="23"/>
      <c r="O9" s="47"/>
      <c r="P9" s="22"/>
      <c r="Q9" s="28"/>
      <c r="R9" s="23"/>
    </row>
    <row r="10" spans="1:19" ht="38.1" customHeight="1">
      <c r="B10" s="24"/>
      <c r="C10" s="25"/>
      <c r="D10" s="26"/>
      <c r="E10" s="27"/>
      <c r="F10" s="21"/>
      <c r="G10" s="27"/>
      <c r="H10" s="21"/>
      <c r="I10" s="27"/>
      <c r="J10" s="21"/>
      <c r="K10" s="27"/>
      <c r="L10" s="21"/>
      <c r="M10" s="27"/>
      <c r="N10" s="21"/>
      <c r="O10" s="27"/>
      <c r="P10" s="21"/>
      <c r="Q10" s="27"/>
      <c r="R10" s="21"/>
    </row>
    <row r="11" spans="1:19" ht="15" customHeight="1">
      <c r="B11" s="29"/>
      <c r="C11" s="30"/>
      <c r="D11" s="31"/>
      <c r="E11" s="32" t="s">
        <v>94</v>
      </c>
      <c r="F11" s="32" t="s">
        <v>95</v>
      </c>
      <c r="G11" s="32" t="s">
        <v>96</v>
      </c>
      <c r="H11" s="32" t="s">
        <v>75</v>
      </c>
      <c r="I11" s="32" t="s">
        <v>76</v>
      </c>
      <c r="J11" s="32" t="s">
        <v>77</v>
      </c>
      <c r="K11" s="32" t="s">
        <v>78</v>
      </c>
      <c r="L11" s="33" t="s">
        <v>79</v>
      </c>
      <c r="M11" s="32" t="s">
        <v>97</v>
      </c>
      <c r="N11" s="32" t="s">
        <v>98</v>
      </c>
      <c r="O11" s="32" t="s">
        <v>99</v>
      </c>
      <c r="P11" s="32" t="s">
        <v>100</v>
      </c>
      <c r="Q11" s="32" t="s">
        <v>101</v>
      </c>
      <c r="R11" s="32" t="s">
        <v>102</v>
      </c>
    </row>
    <row r="12" spans="1:19" ht="18" customHeight="1">
      <c r="B12" s="34"/>
      <c r="C12" s="35" t="s">
        <v>34</v>
      </c>
      <c r="D12" s="36" t="s">
        <v>83</v>
      </c>
      <c r="E12" s="8" t="str">
        <f>TEXT('14表'!E12,"0000000000")</f>
        <v>0000000004</v>
      </c>
      <c r="F12" s="8" t="str">
        <f>TEXT('14表'!F12,"0000000000")</f>
        <v>0000000000</v>
      </c>
      <c r="G12" s="7" t="str">
        <f>TEXT('14表'!G12,"0000000000")</f>
        <v>0000000003</v>
      </c>
      <c r="H12" s="7" t="str">
        <f>TEXT('14表'!H12,"0000000000")</f>
        <v>0000000000</v>
      </c>
      <c r="I12" s="7" t="str">
        <f>TEXT('14表'!I12,"0000000000")</f>
        <v>0000000000</v>
      </c>
      <c r="J12" s="7" t="str">
        <f>TEXT('14表'!J12,"0000000000")</f>
        <v>0000000000</v>
      </c>
      <c r="K12" s="7" t="str">
        <f>TEXT('14表'!K12,"0000000000")</f>
        <v>0000000001</v>
      </c>
      <c r="L12" s="7" t="str">
        <f>TEXT('14表'!L12,"0000000000")</f>
        <v>0000000000</v>
      </c>
      <c r="M12" s="7" t="str">
        <f>TEXT('14表'!M12,"0000000000")</f>
        <v>0000000000</v>
      </c>
      <c r="N12" s="7" t="str">
        <f>TEXT('14表'!N12,"0000000000")</f>
        <v>0000000000</v>
      </c>
      <c r="O12" s="7" t="str">
        <f>TEXT('14表'!O12,"0000000000")</f>
        <v>0000000000</v>
      </c>
      <c r="P12" s="7" t="str">
        <f>TEXT('14表'!P12,"0000000000")</f>
        <v>0000000000</v>
      </c>
      <c r="Q12" s="7" t="str">
        <f>TEXT('14表'!Q12,"0000000000")</f>
        <v>0000000000</v>
      </c>
      <c r="R12" s="7" t="str">
        <f>TEXT('14表'!R12,"0000000000")</f>
        <v>0000000000</v>
      </c>
      <c r="S12" s="37"/>
    </row>
    <row r="13" spans="1:19" ht="18" customHeight="1">
      <c r="B13" s="38"/>
      <c r="C13" s="35" t="s">
        <v>35</v>
      </c>
      <c r="D13" s="36" t="s">
        <v>36</v>
      </c>
      <c r="E13" s="8" t="str">
        <f>TEXT('14表'!E13,"0000000000")</f>
        <v>0000000202</v>
      </c>
      <c r="F13" s="8" t="str">
        <f>TEXT('14表'!F13,"0000000000")</f>
        <v>0000000017</v>
      </c>
      <c r="G13" s="7" t="str">
        <f>TEXT('14表'!G13,"0000000000")</f>
        <v>0000000078</v>
      </c>
      <c r="H13" s="7" t="str">
        <f>TEXT('14表'!H13,"0000000000")</f>
        <v>0000000005</v>
      </c>
      <c r="I13" s="7" t="str">
        <f>TEXT('14表'!I13,"0000000000")</f>
        <v>0000000060</v>
      </c>
      <c r="J13" s="7" t="str">
        <f>TEXT('14表'!J13,"0000000000")</f>
        <v>0000000005</v>
      </c>
      <c r="K13" s="7" t="str">
        <f>TEXT('14表'!K13,"0000000000")</f>
        <v>0000000015</v>
      </c>
      <c r="L13" s="7" t="str">
        <f>TEXT('14表'!L13,"0000000000")</f>
        <v>0000000002</v>
      </c>
      <c r="M13" s="7" t="str">
        <f>TEXT('14表'!M13,"0000000000")</f>
        <v>0000000010</v>
      </c>
      <c r="N13" s="7" t="str">
        <f>TEXT('14表'!N13,"0000000000")</f>
        <v>0000000001</v>
      </c>
      <c r="O13" s="7" t="str">
        <f>TEXT('14表'!O13,"0000000000")</f>
        <v>0000000029</v>
      </c>
      <c r="P13" s="7" t="str">
        <f>TEXT('14表'!P13,"0000000000")</f>
        <v>0000000004</v>
      </c>
      <c r="Q13" s="7" t="str">
        <f>TEXT('14表'!Q13,"0000000000")</f>
        <v>0000000010</v>
      </c>
      <c r="R13" s="7" t="str">
        <f>TEXT('14表'!R13,"0000000000")</f>
        <v>0000000000</v>
      </c>
      <c r="S13" s="37"/>
    </row>
    <row r="14" spans="1:19" ht="18" customHeight="1">
      <c r="B14" s="44" t="s">
        <v>88</v>
      </c>
      <c r="C14" s="35" t="s">
        <v>34</v>
      </c>
      <c r="D14" s="36" t="s">
        <v>37</v>
      </c>
      <c r="E14" s="8" t="str">
        <f>TEXT('14表'!E14,"0000000000")</f>
        <v>0000000000</v>
      </c>
      <c r="F14" s="8" t="str">
        <f>TEXT('14表'!F14,"0000000000")</f>
        <v>0000000000</v>
      </c>
      <c r="G14" s="7" t="str">
        <f>TEXT('14表'!G14,"0000000000")</f>
        <v>0000000000</v>
      </c>
      <c r="H14" s="7" t="str">
        <f>TEXT('14表'!H14,"0000000000")</f>
        <v>0000000000</v>
      </c>
      <c r="I14" s="7" t="str">
        <f>TEXT('14表'!I14,"0000000000")</f>
        <v>0000000000</v>
      </c>
      <c r="J14" s="7" t="str">
        <f>TEXT('14表'!J14,"0000000000")</f>
        <v>0000000000</v>
      </c>
      <c r="K14" s="7" t="str">
        <f>TEXT('14表'!K14,"0000000000")</f>
        <v>0000000000</v>
      </c>
      <c r="L14" s="7" t="str">
        <f>TEXT('14表'!L14,"0000000000")</f>
        <v>0000000000</v>
      </c>
      <c r="M14" s="7" t="str">
        <f>TEXT('14表'!M14,"0000000000")</f>
        <v>0000000000</v>
      </c>
      <c r="N14" s="7" t="str">
        <f>TEXT('14表'!N14,"0000000000")</f>
        <v>0000000000</v>
      </c>
      <c r="O14" s="7" t="str">
        <f>TEXT('14表'!O14,"0000000000")</f>
        <v>0000000000</v>
      </c>
      <c r="P14" s="7" t="str">
        <f>TEXT('14表'!P14,"0000000000")</f>
        <v>0000000000</v>
      </c>
      <c r="Q14" s="7" t="str">
        <f>TEXT('14表'!Q14,"0000000000")</f>
        <v>0000000000</v>
      </c>
      <c r="R14" s="7" t="str">
        <f>TEXT('14表'!R14,"0000000000")</f>
        <v>0000000000</v>
      </c>
      <c r="S14" s="37"/>
    </row>
    <row r="15" spans="1:19" ht="18" customHeight="1" thickBot="1">
      <c r="B15" s="50" t="s">
        <v>103</v>
      </c>
      <c r="C15" s="51" t="s">
        <v>35</v>
      </c>
      <c r="D15" s="52" t="s">
        <v>38</v>
      </c>
      <c r="E15" s="59" t="str">
        <f>TEXT('14表'!E15,"0000000000")</f>
        <v>0000000000</v>
      </c>
      <c r="F15" s="59" t="str">
        <f>TEXT('14表'!F15,"0000000000")</f>
        <v>0000000000</v>
      </c>
      <c r="G15" s="60" t="str">
        <f>TEXT('14表'!G15,"0000000000")</f>
        <v>0000000000</v>
      </c>
      <c r="H15" s="60" t="str">
        <f>TEXT('14表'!H15,"0000000000")</f>
        <v>0000000000</v>
      </c>
      <c r="I15" s="60" t="str">
        <f>TEXT('14表'!I15,"0000000000")</f>
        <v>0000000000</v>
      </c>
      <c r="J15" s="60" t="str">
        <f>TEXT('14表'!J15,"0000000000")</f>
        <v>0000000000</v>
      </c>
      <c r="K15" s="60" t="str">
        <f>TEXT('14表'!K15,"0000000000")</f>
        <v>0000000000</v>
      </c>
      <c r="L15" s="60" t="str">
        <f>TEXT('14表'!L15,"0000000000")</f>
        <v>0000000000</v>
      </c>
      <c r="M15" s="60" t="str">
        <f>TEXT('14表'!M15,"0000000000")</f>
        <v>0000000000</v>
      </c>
      <c r="N15" s="60" t="str">
        <f>TEXT('14表'!N15,"0000000000")</f>
        <v>0000000000</v>
      </c>
      <c r="O15" s="60" t="str">
        <f>TEXT('14表'!O15,"0000000000")</f>
        <v>0000000000</v>
      </c>
      <c r="P15" s="60" t="str">
        <f>TEXT('14表'!P15,"0000000000")</f>
        <v>0000000000</v>
      </c>
      <c r="Q15" s="60" t="str">
        <f>TEXT('14表'!Q15,"0000000000")</f>
        <v>0000000000</v>
      </c>
      <c r="R15" s="60" t="str">
        <f>TEXT('14表'!R15,"0000000000")</f>
        <v>0000000000</v>
      </c>
      <c r="S15" s="37"/>
    </row>
    <row r="16" spans="1:19" ht="18" customHeight="1">
      <c r="B16" s="48"/>
      <c r="C16" s="39" t="s">
        <v>34</v>
      </c>
      <c r="D16" s="49" t="s">
        <v>39</v>
      </c>
      <c r="E16" s="63" t="str">
        <f>TEXT('14表'!E16,"0000000000")</f>
        <v>0000000008</v>
      </c>
      <c r="F16" s="63" t="str">
        <f>TEXT('14表'!F16,"0000000000")</f>
        <v>0000000000</v>
      </c>
      <c r="G16" s="63" t="str">
        <f>TEXT('14表'!G16,"0000000000")</f>
        <v>0000000000</v>
      </c>
      <c r="H16" s="63" t="str">
        <f>TEXT('14表'!H16,"0000000000")</f>
        <v>0000000000</v>
      </c>
      <c r="I16" s="63" t="str">
        <f>TEXT('14表'!I16,"0000000000")</f>
        <v>0000000003</v>
      </c>
      <c r="J16" s="63" t="str">
        <f>TEXT('14表'!J16,"0000000000")</f>
        <v>0000000000</v>
      </c>
      <c r="K16" s="63" t="str">
        <f>TEXT('14表'!K16,"0000000000")</f>
        <v>0000000001</v>
      </c>
      <c r="L16" s="63" t="str">
        <f>TEXT('14表'!L16,"0000000000")</f>
        <v>0000000000</v>
      </c>
      <c r="M16" s="63" t="str">
        <f>TEXT('14表'!M16,"0000000000")</f>
        <v>0000000002</v>
      </c>
      <c r="N16" s="63" t="str">
        <f>TEXT('14表'!N16,"0000000000")</f>
        <v>0000000000</v>
      </c>
      <c r="O16" s="63" t="str">
        <f>TEXT('14表'!O16,"0000000000")</f>
        <v>0000000000</v>
      </c>
      <c r="P16" s="63" t="str">
        <f>TEXT('14表'!P16,"0000000000")</f>
        <v>0000000000</v>
      </c>
      <c r="Q16" s="63" t="str">
        <f>TEXT('14表'!Q16,"0000000000")</f>
        <v>0000000002</v>
      </c>
      <c r="R16" s="63" t="str">
        <f>TEXT('14表'!R16,"0000000000")</f>
        <v>0000000000</v>
      </c>
      <c r="S16" s="37"/>
    </row>
    <row r="17" spans="2:19" ht="18" customHeight="1">
      <c r="B17" s="38"/>
      <c r="C17" s="35" t="s">
        <v>35</v>
      </c>
      <c r="D17" s="36" t="s">
        <v>40</v>
      </c>
      <c r="E17" s="8" t="str">
        <f>TEXT('14表'!E17,"0000000000")</f>
        <v>0000000168</v>
      </c>
      <c r="F17" s="8" t="str">
        <f>TEXT('14表'!F17,"0000000000")</f>
        <v>0000000010</v>
      </c>
      <c r="G17" s="8" t="str">
        <f>TEXT('14表'!G17,"0000000000")</f>
        <v>0000000005</v>
      </c>
      <c r="H17" s="8" t="str">
        <f>TEXT('14表'!H17,"0000000000")</f>
        <v>0000000000</v>
      </c>
      <c r="I17" s="8" t="str">
        <f>TEXT('14表'!I17,"0000000000")</f>
        <v>0000000047</v>
      </c>
      <c r="J17" s="8" t="str">
        <f>TEXT('14表'!J17,"0000000000")</f>
        <v>0000000001</v>
      </c>
      <c r="K17" s="8" t="str">
        <f>TEXT('14表'!K17,"0000000000")</f>
        <v>0000000021</v>
      </c>
      <c r="L17" s="8" t="str">
        <f>TEXT('14表'!L17,"0000000000")</f>
        <v>0000000001</v>
      </c>
      <c r="M17" s="8" t="str">
        <f>TEXT('14表'!M17,"0000000000")</f>
        <v>0000000034</v>
      </c>
      <c r="N17" s="8" t="str">
        <f>TEXT('14表'!N17,"0000000000")</f>
        <v>0000000002</v>
      </c>
      <c r="O17" s="8" t="str">
        <f>TEXT('14表'!O17,"0000000000")</f>
        <v>0000000001</v>
      </c>
      <c r="P17" s="8" t="str">
        <f>TEXT('14表'!P17,"0000000000")</f>
        <v>0000000000</v>
      </c>
      <c r="Q17" s="8" t="str">
        <f>TEXT('14表'!Q17,"0000000000")</f>
        <v>0000000060</v>
      </c>
      <c r="R17" s="8" t="str">
        <f>TEXT('14表'!R17,"0000000000")</f>
        <v>0000000006</v>
      </c>
      <c r="S17" s="37"/>
    </row>
    <row r="18" spans="2:19" ht="18" customHeight="1">
      <c r="B18" s="34"/>
      <c r="C18" s="35" t="s">
        <v>34</v>
      </c>
      <c r="D18" s="36" t="s">
        <v>41</v>
      </c>
      <c r="E18" s="8" t="str">
        <f>TEXT('14表'!E18,"0000000000")</f>
        <v>0000000008</v>
      </c>
      <c r="F18" s="8" t="str">
        <f>TEXT('14表'!F18,"0000000000")</f>
        <v>0000000000</v>
      </c>
      <c r="G18" s="7" t="str">
        <f>TEXT('14表'!G18,"0000000000")</f>
        <v>0000000000</v>
      </c>
      <c r="H18" s="7" t="str">
        <f>TEXT('14表'!H18,"0000000000")</f>
        <v>0000000000</v>
      </c>
      <c r="I18" s="7" t="str">
        <f>TEXT('14表'!I18,"0000000000")</f>
        <v>0000000003</v>
      </c>
      <c r="J18" s="7" t="str">
        <f>TEXT('14表'!J18,"0000000000")</f>
        <v>0000000000</v>
      </c>
      <c r="K18" s="7" t="str">
        <f>TEXT('14表'!K18,"0000000000")</f>
        <v>0000000001</v>
      </c>
      <c r="L18" s="7" t="str">
        <f>TEXT('14表'!L18,"0000000000")</f>
        <v>0000000000</v>
      </c>
      <c r="M18" s="7" t="str">
        <f>TEXT('14表'!M18,"0000000000")</f>
        <v>0000000002</v>
      </c>
      <c r="N18" s="7" t="str">
        <f>TEXT('14表'!N18,"0000000000")</f>
        <v>0000000000</v>
      </c>
      <c r="O18" s="7" t="str">
        <f>TEXT('14表'!O18,"0000000000")</f>
        <v>0000000000</v>
      </c>
      <c r="P18" s="7" t="str">
        <f>TEXT('14表'!P18,"0000000000")</f>
        <v>0000000000</v>
      </c>
      <c r="Q18" s="7" t="str">
        <f>TEXT('14表'!Q18,"0000000000")</f>
        <v>0000000002</v>
      </c>
      <c r="R18" s="7" t="str">
        <f>TEXT('14表'!R18,"0000000000")</f>
        <v>0000000000</v>
      </c>
      <c r="S18" s="37"/>
    </row>
    <row r="19" spans="2:19" ht="18" customHeight="1">
      <c r="B19" s="38"/>
      <c r="C19" s="35" t="s">
        <v>35</v>
      </c>
      <c r="D19" s="36" t="s">
        <v>42</v>
      </c>
      <c r="E19" s="8" t="str">
        <f>TEXT('14表'!E19,"0000000000")</f>
        <v>0000000167</v>
      </c>
      <c r="F19" s="8" t="str">
        <f>TEXT('14表'!F19,"0000000000")</f>
        <v>0000000010</v>
      </c>
      <c r="G19" s="7" t="str">
        <f>TEXT('14表'!G19,"0000000000")</f>
        <v>0000000005</v>
      </c>
      <c r="H19" s="7" t="str">
        <f>TEXT('14表'!H19,"0000000000")</f>
        <v>0000000000</v>
      </c>
      <c r="I19" s="7" t="str">
        <f>TEXT('14表'!I19,"0000000000")</f>
        <v>0000000047</v>
      </c>
      <c r="J19" s="7" t="str">
        <f>TEXT('14表'!J19,"0000000000")</f>
        <v>0000000001</v>
      </c>
      <c r="K19" s="7" t="str">
        <f>TEXT('14表'!K19,"0000000000")</f>
        <v>0000000021</v>
      </c>
      <c r="L19" s="7" t="str">
        <f>TEXT('14表'!L19,"0000000000")</f>
        <v>0000000001</v>
      </c>
      <c r="M19" s="7" t="str">
        <f>TEXT('14表'!M19,"0000000000")</f>
        <v>0000000034</v>
      </c>
      <c r="N19" s="7" t="str">
        <f>TEXT('14表'!N19,"0000000000")</f>
        <v>0000000002</v>
      </c>
      <c r="O19" s="7" t="str">
        <f>TEXT('14表'!O19,"0000000000")</f>
        <v>0000000000</v>
      </c>
      <c r="P19" s="7" t="str">
        <f>TEXT('14表'!P19,"0000000000")</f>
        <v>0000000000</v>
      </c>
      <c r="Q19" s="7" t="str">
        <f>TEXT('14表'!Q19,"0000000000")</f>
        <v>0000000060</v>
      </c>
      <c r="R19" s="7" t="str">
        <f>TEXT('14表'!R19,"0000000000")</f>
        <v>0000000006</v>
      </c>
      <c r="S19" s="37"/>
    </row>
    <row r="20" spans="2:19" ht="18" customHeight="1">
      <c r="B20" s="34"/>
      <c r="C20" s="35" t="s">
        <v>34</v>
      </c>
      <c r="D20" s="36" t="s">
        <v>43</v>
      </c>
      <c r="E20" s="8" t="str">
        <f>TEXT('14表'!E20,"0000000000")</f>
        <v>0000000000</v>
      </c>
      <c r="F20" s="8" t="str">
        <f>TEXT('14表'!F20,"0000000000")</f>
        <v>0000000000</v>
      </c>
      <c r="G20" s="7" t="str">
        <f>TEXT('14表'!G20,"0000000000")</f>
        <v>0000000000</v>
      </c>
      <c r="H20" s="7" t="str">
        <f>TEXT('14表'!H20,"0000000000")</f>
        <v>0000000000</v>
      </c>
      <c r="I20" s="7" t="str">
        <f>TEXT('14表'!I20,"0000000000")</f>
        <v>0000000000</v>
      </c>
      <c r="J20" s="7" t="str">
        <f>TEXT('14表'!J20,"0000000000")</f>
        <v>0000000000</v>
      </c>
      <c r="K20" s="7" t="str">
        <f>TEXT('14表'!K20,"0000000000")</f>
        <v>0000000000</v>
      </c>
      <c r="L20" s="7" t="str">
        <f>TEXT('14表'!L20,"0000000000")</f>
        <v>0000000000</v>
      </c>
      <c r="M20" s="7" t="str">
        <f>TEXT('14表'!M20,"0000000000")</f>
        <v>0000000000</v>
      </c>
      <c r="N20" s="7" t="str">
        <f>TEXT('14表'!N20,"0000000000")</f>
        <v>0000000000</v>
      </c>
      <c r="O20" s="7" t="str">
        <f>TEXT('14表'!O20,"0000000000")</f>
        <v>0000000000</v>
      </c>
      <c r="P20" s="7" t="str">
        <f>TEXT('14表'!P20,"0000000000")</f>
        <v>0000000000</v>
      </c>
      <c r="Q20" s="7" t="str">
        <f>TEXT('14表'!Q20,"0000000000")</f>
        <v>0000000000</v>
      </c>
      <c r="R20" s="7" t="str">
        <f>TEXT('14表'!R20,"0000000000")</f>
        <v>0000000000</v>
      </c>
      <c r="S20" s="37"/>
    </row>
    <row r="21" spans="2:19" ht="18" customHeight="1" thickBot="1">
      <c r="B21" s="53"/>
      <c r="C21" s="51" t="s">
        <v>35</v>
      </c>
      <c r="D21" s="52" t="s">
        <v>44</v>
      </c>
      <c r="E21" s="64" t="str">
        <f>TEXT('14表'!E21,"0000000000")</f>
        <v>0000000001</v>
      </c>
      <c r="F21" s="64" t="str">
        <f>TEXT('14表'!F21,"0000000000")</f>
        <v>0000000000</v>
      </c>
      <c r="G21" s="65" t="str">
        <f>TEXT('14表'!G21,"0000000000")</f>
        <v>0000000000</v>
      </c>
      <c r="H21" s="65" t="str">
        <f>TEXT('14表'!H21,"0000000000")</f>
        <v>0000000000</v>
      </c>
      <c r="I21" s="65" t="str">
        <f>TEXT('14表'!I21,"0000000000")</f>
        <v>0000000000</v>
      </c>
      <c r="J21" s="65" t="str">
        <f>TEXT('14表'!J21,"0000000000")</f>
        <v>0000000000</v>
      </c>
      <c r="K21" s="65" t="str">
        <f>TEXT('14表'!K21,"0000000000")</f>
        <v>0000000000</v>
      </c>
      <c r="L21" s="65" t="str">
        <f>TEXT('14表'!L21,"0000000000")</f>
        <v>0000000000</v>
      </c>
      <c r="M21" s="65" t="str">
        <f>TEXT('14表'!M21,"0000000000")</f>
        <v>0000000000</v>
      </c>
      <c r="N21" s="65" t="str">
        <f>TEXT('14表'!N21,"0000000000")</f>
        <v>0000000000</v>
      </c>
      <c r="O21" s="65" t="str">
        <f>TEXT('14表'!O21,"0000000000")</f>
        <v>0000000001</v>
      </c>
      <c r="P21" s="65" t="str">
        <f>TEXT('14表'!P21,"0000000000")</f>
        <v>0000000000</v>
      </c>
      <c r="Q21" s="65" t="str">
        <f>TEXT('14表'!Q21,"0000000000")</f>
        <v>0000000000</v>
      </c>
      <c r="R21" s="65" t="str">
        <f>TEXT('14表'!R21,"0000000000")</f>
        <v>0000000000</v>
      </c>
      <c r="S21" s="37"/>
    </row>
    <row r="22" spans="2:19" ht="18" customHeight="1">
      <c r="B22" s="48"/>
      <c r="C22" s="39" t="s">
        <v>34</v>
      </c>
      <c r="D22" s="49" t="s">
        <v>45</v>
      </c>
      <c r="E22" s="61" t="str">
        <f>TEXT('14表'!E22,"0000000000")</f>
        <v>0000000000</v>
      </c>
      <c r="F22" s="61" t="str">
        <f>TEXT('14表'!F22,"0000000000")</f>
        <v>0000000000</v>
      </c>
      <c r="G22" s="62" t="str">
        <f>TEXT('14表'!G22,"0000000000")</f>
        <v>0000000000</v>
      </c>
      <c r="H22" s="62" t="str">
        <f>TEXT('14表'!H22,"0000000000")</f>
        <v>0000000000</v>
      </c>
      <c r="I22" s="62" t="str">
        <f>TEXT('14表'!I22,"0000000000")</f>
        <v>0000000000</v>
      </c>
      <c r="J22" s="62" t="str">
        <f>TEXT('14表'!J22,"0000000000")</f>
        <v>0000000000</v>
      </c>
      <c r="K22" s="62" t="str">
        <f>TEXT('14表'!K22,"0000000000")</f>
        <v>0000000000</v>
      </c>
      <c r="L22" s="62" t="str">
        <f>TEXT('14表'!L22,"0000000000")</f>
        <v>0000000000</v>
      </c>
      <c r="M22" s="62" t="str">
        <f>TEXT('14表'!M22,"0000000000")</f>
        <v>0000000000</v>
      </c>
      <c r="N22" s="62" t="str">
        <f>TEXT('14表'!N22,"0000000000")</f>
        <v>0000000000</v>
      </c>
      <c r="O22" s="62" t="str">
        <f>TEXT('14表'!O22,"0000000000")</f>
        <v>0000000000</v>
      </c>
      <c r="P22" s="62" t="str">
        <f>TEXT('14表'!P22,"0000000000")</f>
        <v>0000000000</v>
      </c>
      <c r="Q22" s="62" t="str">
        <f>TEXT('14表'!Q22,"0000000000")</f>
        <v>0000000000</v>
      </c>
      <c r="R22" s="62" t="str">
        <f>TEXT('14表'!R22,"0000000000")</f>
        <v>0000000000</v>
      </c>
      <c r="S22" s="37"/>
    </row>
    <row r="23" spans="2:19" ht="18" customHeight="1" thickBot="1">
      <c r="B23" s="53"/>
      <c r="C23" s="51" t="s">
        <v>35</v>
      </c>
      <c r="D23" s="52" t="s">
        <v>46</v>
      </c>
      <c r="E23" s="59" t="str">
        <f>TEXT('14表'!E23,"0000000000")</f>
        <v>0000000038</v>
      </c>
      <c r="F23" s="59" t="str">
        <f>TEXT('14表'!F23,"0000000000")</f>
        <v>0000000003</v>
      </c>
      <c r="G23" s="60" t="str">
        <f>TEXT('14表'!G23,"0000000000")</f>
        <v>0000000001</v>
      </c>
      <c r="H23" s="60" t="str">
        <f>TEXT('14表'!H23,"0000000000")</f>
        <v>0000000000</v>
      </c>
      <c r="I23" s="60" t="str">
        <f>TEXT('14表'!I23,"0000000000")</f>
        <v>0000000001</v>
      </c>
      <c r="J23" s="60" t="str">
        <f>TEXT('14表'!J23,"0000000000")</f>
        <v>0000000000</v>
      </c>
      <c r="K23" s="60" t="str">
        <f>TEXT('14表'!K23,"0000000000")</f>
        <v>0000000020</v>
      </c>
      <c r="L23" s="60" t="str">
        <f>TEXT('14表'!L23,"0000000000")</f>
        <v>0000000002</v>
      </c>
      <c r="M23" s="60" t="str">
        <f>TEXT('14表'!M23,"0000000000")</f>
        <v>0000000016</v>
      </c>
      <c r="N23" s="60" t="str">
        <f>TEXT('14表'!N23,"0000000000")</f>
        <v>0000000001</v>
      </c>
      <c r="O23" s="60" t="str">
        <f>TEXT('14表'!O23,"0000000000")</f>
        <v>0000000000</v>
      </c>
      <c r="P23" s="60" t="str">
        <f>TEXT('14表'!P23,"0000000000")</f>
        <v>0000000000</v>
      </c>
      <c r="Q23" s="60" t="str">
        <f>TEXT('14表'!Q23,"0000000000")</f>
        <v>0000000000</v>
      </c>
      <c r="R23" s="60" t="str">
        <f>TEXT('14表'!R23,"0000000000")</f>
        <v>0000000000</v>
      </c>
      <c r="S23" s="37"/>
    </row>
    <row r="24" spans="2:19" ht="18" customHeight="1">
      <c r="B24" s="48"/>
      <c r="C24" s="39" t="s">
        <v>34</v>
      </c>
      <c r="D24" s="49" t="s">
        <v>47</v>
      </c>
      <c r="E24" s="63" t="str">
        <f>TEXT('14表'!E24,"0000000000")</f>
        <v>0000000063</v>
      </c>
      <c r="F24" s="63" t="str">
        <f>TEXT('14表'!F24,"0000000000")</f>
        <v>0000000002</v>
      </c>
      <c r="G24" s="63" t="str">
        <f>TEXT('14表'!G24,"0000000000")</f>
        <v>0000000045</v>
      </c>
      <c r="H24" s="63" t="str">
        <f>TEXT('14表'!H24,"0000000000")</f>
        <v>0000000002</v>
      </c>
      <c r="I24" s="63" t="str">
        <f>TEXT('14表'!I24,"0000000000")</f>
        <v>0000000006</v>
      </c>
      <c r="J24" s="63" t="str">
        <f>TEXT('14表'!J24,"0000000000")</f>
        <v>0000000000</v>
      </c>
      <c r="K24" s="63" t="str">
        <f>TEXT('14表'!K24,"0000000000")</f>
        <v>0000000007</v>
      </c>
      <c r="L24" s="63" t="str">
        <f>TEXT('14表'!L24,"0000000000")</f>
        <v>0000000000</v>
      </c>
      <c r="M24" s="63" t="str">
        <f>TEXT('14表'!M24,"0000000000")</f>
        <v>0000000003</v>
      </c>
      <c r="N24" s="63" t="str">
        <f>TEXT('14表'!N24,"0000000000")</f>
        <v>0000000000</v>
      </c>
      <c r="O24" s="63" t="str">
        <f>TEXT('14表'!O24,"0000000000")</f>
        <v>0000000002</v>
      </c>
      <c r="P24" s="63" t="str">
        <f>TEXT('14表'!P24,"0000000000")</f>
        <v>0000000000</v>
      </c>
      <c r="Q24" s="63" t="str">
        <f>TEXT('14表'!Q24,"0000000000")</f>
        <v>0000000000</v>
      </c>
      <c r="R24" s="63" t="str">
        <f>TEXT('14表'!R24,"0000000000")</f>
        <v>0000000000</v>
      </c>
      <c r="S24" s="37"/>
    </row>
    <row r="25" spans="2:19" ht="18" customHeight="1">
      <c r="B25" s="38"/>
      <c r="C25" s="35" t="s">
        <v>35</v>
      </c>
      <c r="D25" s="36" t="s">
        <v>48</v>
      </c>
      <c r="E25" s="8" t="str">
        <f>TEXT('14表'!E25,"0000000000")</f>
        <v>0000001470</v>
      </c>
      <c r="F25" s="8" t="str">
        <f>TEXT('14表'!F25,"0000000000")</f>
        <v>0000000071</v>
      </c>
      <c r="G25" s="8" t="str">
        <f>TEXT('14表'!G25,"0000000000")</f>
        <v>0000000343</v>
      </c>
      <c r="H25" s="8" t="str">
        <f>TEXT('14表'!H25,"0000000000")</f>
        <v>0000000024</v>
      </c>
      <c r="I25" s="8" t="str">
        <f>TEXT('14表'!I25,"0000000000")</f>
        <v>0000000318</v>
      </c>
      <c r="J25" s="8" t="str">
        <f>TEXT('14表'!J25,"0000000000")</f>
        <v>0000000022</v>
      </c>
      <c r="K25" s="8" t="str">
        <f>TEXT('14表'!K25,"0000000000")</f>
        <v>0000000249</v>
      </c>
      <c r="L25" s="8" t="str">
        <f>TEXT('14表'!L25,"0000000000")</f>
        <v>0000000006</v>
      </c>
      <c r="M25" s="8" t="str">
        <f>TEXT('14表'!M25,"0000000000")</f>
        <v>0000000394</v>
      </c>
      <c r="N25" s="8" t="str">
        <f>TEXT('14表'!N25,"0000000000")</f>
        <v>0000000008</v>
      </c>
      <c r="O25" s="8" t="str">
        <f>TEXT('14表'!O25,"0000000000")</f>
        <v>0000000111</v>
      </c>
      <c r="P25" s="8" t="str">
        <f>TEXT('14表'!P25,"0000000000")</f>
        <v>0000000008</v>
      </c>
      <c r="Q25" s="8" t="str">
        <f>TEXT('14表'!Q25,"0000000000")</f>
        <v>0000000055</v>
      </c>
      <c r="R25" s="8" t="str">
        <f>TEXT('14表'!R25,"0000000000")</f>
        <v>0000000003</v>
      </c>
      <c r="S25" s="37"/>
    </row>
    <row r="26" spans="2:19" ht="18" customHeight="1">
      <c r="B26" s="34"/>
      <c r="C26" s="35" t="s">
        <v>34</v>
      </c>
      <c r="D26" s="36" t="s">
        <v>49</v>
      </c>
      <c r="E26" s="8" t="str">
        <f>TEXT('14表'!E26,"0000000000")</f>
        <v>0000000030</v>
      </c>
      <c r="F26" s="8" t="str">
        <f>TEXT('14表'!F26,"0000000000")</f>
        <v>0000000001</v>
      </c>
      <c r="G26" s="7" t="str">
        <f>TEXT('14表'!G26,"0000000000")</f>
        <v>0000000020</v>
      </c>
      <c r="H26" s="7" t="str">
        <f>TEXT('14表'!H26,"0000000000")</f>
        <v>0000000001</v>
      </c>
      <c r="I26" s="7" t="str">
        <f>TEXT('14表'!I26,"0000000000")</f>
        <v>0000000004</v>
      </c>
      <c r="J26" s="7" t="str">
        <f>TEXT('14表'!J26,"0000000000")</f>
        <v>0000000000</v>
      </c>
      <c r="K26" s="7" t="str">
        <f>TEXT('14表'!K26,"0000000000")</f>
        <v>0000000004</v>
      </c>
      <c r="L26" s="7" t="str">
        <f>TEXT('14表'!L26,"0000000000")</f>
        <v>0000000000</v>
      </c>
      <c r="M26" s="7" t="str">
        <f>TEXT('14表'!M26,"0000000000")</f>
        <v>0000000002</v>
      </c>
      <c r="N26" s="7" t="str">
        <f>TEXT('14表'!N26,"0000000000")</f>
        <v>0000000000</v>
      </c>
      <c r="O26" s="7" t="str">
        <f>TEXT('14表'!O26,"0000000000")</f>
        <v>0000000000</v>
      </c>
      <c r="P26" s="7" t="str">
        <f>TEXT('14表'!P26,"0000000000")</f>
        <v>0000000000</v>
      </c>
      <c r="Q26" s="7" t="str">
        <f>TEXT('14表'!Q26,"0000000000")</f>
        <v>0000000000</v>
      </c>
      <c r="R26" s="7" t="str">
        <f>TEXT('14表'!R26,"0000000000")</f>
        <v>0000000000</v>
      </c>
      <c r="S26" s="37"/>
    </row>
    <row r="27" spans="2:19" ht="18" customHeight="1">
      <c r="B27" s="38"/>
      <c r="C27" s="35" t="s">
        <v>35</v>
      </c>
      <c r="D27" s="36" t="s">
        <v>50</v>
      </c>
      <c r="E27" s="8" t="str">
        <f>TEXT('14表'!E27,"0000000000")</f>
        <v>0000000568</v>
      </c>
      <c r="F27" s="8" t="str">
        <f>TEXT('14表'!F27,"0000000000")</f>
        <v>0000000033</v>
      </c>
      <c r="G27" s="7" t="str">
        <f>TEXT('14表'!G27,"0000000000")</f>
        <v>0000000205</v>
      </c>
      <c r="H27" s="7" t="str">
        <f>TEXT('14表'!H27,"0000000000")</f>
        <v>0000000014</v>
      </c>
      <c r="I27" s="7" t="str">
        <f>TEXT('14表'!I27,"0000000000")</f>
        <v>0000000176</v>
      </c>
      <c r="J27" s="7" t="str">
        <f>TEXT('14表'!J27,"0000000000")</f>
        <v>0000000010</v>
      </c>
      <c r="K27" s="7" t="str">
        <f>TEXT('14表'!K27,"0000000000")</f>
        <v>0000000079</v>
      </c>
      <c r="L27" s="7" t="str">
        <f>TEXT('14表'!L27,"0000000000")</f>
        <v>0000000001</v>
      </c>
      <c r="M27" s="7" t="str">
        <f>TEXT('14表'!M27,"0000000000")</f>
        <v>0000000045</v>
      </c>
      <c r="N27" s="7" t="str">
        <f>TEXT('14表'!N27,"0000000000")</f>
        <v>0000000003</v>
      </c>
      <c r="O27" s="7" t="str">
        <f>TEXT('14表'!O27,"0000000000")</f>
        <v>0000000031</v>
      </c>
      <c r="P27" s="7" t="str">
        <f>TEXT('14表'!P27,"0000000000")</f>
        <v>0000000002</v>
      </c>
      <c r="Q27" s="7" t="str">
        <f>TEXT('14表'!Q27,"0000000000")</f>
        <v>0000000032</v>
      </c>
      <c r="R27" s="7" t="str">
        <f>TEXT('14表'!R27,"0000000000")</f>
        <v>0000000003</v>
      </c>
      <c r="S27" s="37"/>
    </row>
    <row r="28" spans="2:19" ht="18" customHeight="1">
      <c r="B28" s="34"/>
      <c r="C28" s="35" t="s">
        <v>34</v>
      </c>
      <c r="D28" s="36" t="s">
        <v>51</v>
      </c>
      <c r="E28" s="8" t="str">
        <f>TEXT('14表'!E28,"0000000000")</f>
        <v>0000000018</v>
      </c>
      <c r="F28" s="8" t="str">
        <f>TEXT('14表'!F28,"0000000000")</f>
        <v>0000000001</v>
      </c>
      <c r="G28" s="7" t="str">
        <f>TEXT('14表'!G28,"0000000000")</f>
        <v>0000000015</v>
      </c>
      <c r="H28" s="7" t="str">
        <f>TEXT('14表'!H28,"0000000000")</f>
        <v>0000000001</v>
      </c>
      <c r="I28" s="7" t="str">
        <f>TEXT('14表'!I28,"0000000000")</f>
        <v>0000000001</v>
      </c>
      <c r="J28" s="7" t="str">
        <f>TEXT('14表'!J28,"0000000000")</f>
        <v>0000000000</v>
      </c>
      <c r="K28" s="7" t="str">
        <f>TEXT('14表'!K28,"0000000000")</f>
        <v>0000000001</v>
      </c>
      <c r="L28" s="7" t="str">
        <f>TEXT('14表'!L28,"0000000000")</f>
        <v>0000000000</v>
      </c>
      <c r="M28" s="7" t="str">
        <f>TEXT('14表'!M28,"0000000000")</f>
        <v>0000000001</v>
      </c>
      <c r="N28" s="7" t="str">
        <f>TEXT('14表'!N28,"0000000000")</f>
        <v>0000000000</v>
      </c>
      <c r="O28" s="7" t="str">
        <f>TEXT('14表'!O28,"0000000000")</f>
        <v>0000000000</v>
      </c>
      <c r="P28" s="7" t="str">
        <f>TEXT('14表'!P28,"0000000000")</f>
        <v>0000000000</v>
      </c>
      <c r="Q28" s="7" t="str">
        <f>TEXT('14表'!Q28,"0000000000")</f>
        <v>0000000000</v>
      </c>
      <c r="R28" s="7" t="str">
        <f>TEXT('14表'!R28,"0000000000")</f>
        <v>0000000000</v>
      </c>
      <c r="S28" s="37"/>
    </row>
    <row r="29" spans="2:19" ht="18" customHeight="1">
      <c r="B29" s="38"/>
      <c r="C29" s="35" t="s">
        <v>35</v>
      </c>
      <c r="D29" s="36" t="s">
        <v>52</v>
      </c>
      <c r="E29" s="8" t="str">
        <f>TEXT('14表'!E29,"0000000000")</f>
        <v>0000000768</v>
      </c>
      <c r="F29" s="8" t="str">
        <f>TEXT('14表'!F29,"0000000000")</f>
        <v>0000000032</v>
      </c>
      <c r="G29" s="7" t="str">
        <f>TEXT('14表'!G29,"0000000000")</f>
        <v>0000000092</v>
      </c>
      <c r="H29" s="7" t="str">
        <f>TEXT('14表'!H29,"0000000000")</f>
        <v>0000000010</v>
      </c>
      <c r="I29" s="7" t="str">
        <f>TEXT('14表'!I29,"0000000000")</f>
        <v>0000000093</v>
      </c>
      <c r="J29" s="7" t="str">
        <f>TEXT('14表'!J29,"0000000000")</f>
        <v>0000000010</v>
      </c>
      <c r="K29" s="7" t="str">
        <f>TEXT('14表'!K29,"0000000000")</f>
        <v>0000000152</v>
      </c>
      <c r="L29" s="7" t="str">
        <f>TEXT('14表'!L29,"0000000000")</f>
        <v>0000000003</v>
      </c>
      <c r="M29" s="7" t="str">
        <f>TEXT('14表'!M29,"0000000000")</f>
        <v>0000000347</v>
      </c>
      <c r="N29" s="7" t="str">
        <f>TEXT('14表'!N29,"0000000000")</f>
        <v>0000000005</v>
      </c>
      <c r="O29" s="7" t="str">
        <f>TEXT('14表'!O29,"0000000000")</f>
        <v>0000000061</v>
      </c>
      <c r="P29" s="7" t="str">
        <f>TEXT('14表'!P29,"0000000000")</f>
        <v>0000000004</v>
      </c>
      <c r="Q29" s="7" t="str">
        <f>TEXT('14表'!Q29,"0000000000")</f>
        <v>0000000023</v>
      </c>
      <c r="R29" s="7" t="str">
        <f>TEXT('14表'!R29,"0000000000")</f>
        <v>0000000000</v>
      </c>
      <c r="S29" s="37"/>
    </row>
    <row r="30" spans="2:19" ht="18" customHeight="1">
      <c r="B30" s="34"/>
      <c r="C30" s="35" t="s">
        <v>34</v>
      </c>
      <c r="D30" s="36" t="s">
        <v>53</v>
      </c>
      <c r="E30" s="8" t="str">
        <f>TEXT('14表'!E30,"0000000000")</f>
        <v>0000000004</v>
      </c>
      <c r="F30" s="8" t="str">
        <f>TEXT('14表'!F30,"0000000000")</f>
        <v>0000000000</v>
      </c>
      <c r="G30" s="7" t="str">
        <f>TEXT('14表'!G30,"0000000000")</f>
        <v>0000000001</v>
      </c>
      <c r="H30" s="7" t="str">
        <f>TEXT('14表'!H30,"0000000000")</f>
        <v>0000000000</v>
      </c>
      <c r="I30" s="7" t="str">
        <f>TEXT('14表'!I30,"0000000000")</f>
        <v>0000000000</v>
      </c>
      <c r="J30" s="7" t="str">
        <f>TEXT('14表'!J30,"0000000000")</f>
        <v>0000000000</v>
      </c>
      <c r="K30" s="7" t="str">
        <f>TEXT('14表'!K30,"0000000000")</f>
        <v>0000000001</v>
      </c>
      <c r="L30" s="7" t="str">
        <f>TEXT('14表'!L30,"0000000000")</f>
        <v>0000000000</v>
      </c>
      <c r="M30" s="7" t="str">
        <f>TEXT('14表'!M30,"0000000000")</f>
        <v>0000000000</v>
      </c>
      <c r="N30" s="7" t="str">
        <f>TEXT('14表'!N30,"0000000000")</f>
        <v>0000000000</v>
      </c>
      <c r="O30" s="7" t="str">
        <f>TEXT('14表'!O30,"0000000000")</f>
        <v>0000000002</v>
      </c>
      <c r="P30" s="7" t="str">
        <f>TEXT('14表'!P30,"0000000000")</f>
        <v>0000000000</v>
      </c>
      <c r="Q30" s="7" t="str">
        <f>TEXT('14表'!Q30,"0000000000")</f>
        <v>0000000000</v>
      </c>
      <c r="R30" s="7" t="str">
        <f>TEXT('14表'!R30,"0000000000")</f>
        <v>0000000000</v>
      </c>
      <c r="S30" s="37"/>
    </row>
    <row r="31" spans="2:19" ht="18" customHeight="1">
      <c r="B31" s="38"/>
      <c r="C31" s="35" t="s">
        <v>35</v>
      </c>
      <c r="D31" s="36" t="s">
        <v>54</v>
      </c>
      <c r="E31" s="8" t="str">
        <f>TEXT('14表'!E31,"0000000000")</f>
        <v>0000000121</v>
      </c>
      <c r="F31" s="8" t="str">
        <f>TEXT('14表'!F31,"0000000000")</f>
        <v>0000000006</v>
      </c>
      <c r="G31" s="7" t="str">
        <f>TEXT('14表'!G31,"0000000000")</f>
        <v>0000000037</v>
      </c>
      <c r="H31" s="7" t="str">
        <f>TEXT('14表'!H31,"0000000000")</f>
        <v>0000000000</v>
      </c>
      <c r="I31" s="7" t="str">
        <f>TEXT('14表'!I31,"0000000000")</f>
        <v>0000000046</v>
      </c>
      <c r="J31" s="7" t="str">
        <f>TEXT('14表'!J31,"0000000000")</f>
        <v>0000000002</v>
      </c>
      <c r="K31" s="7" t="str">
        <f>TEXT('14表'!K31,"0000000000")</f>
        <v>0000000018</v>
      </c>
      <c r="L31" s="7" t="str">
        <f>TEXT('14表'!L31,"0000000000")</f>
        <v>0000000002</v>
      </c>
      <c r="M31" s="7" t="str">
        <f>TEXT('14表'!M31,"0000000000")</f>
        <v>0000000002</v>
      </c>
      <c r="N31" s="7" t="str">
        <f>TEXT('14表'!N31,"0000000000")</f>
        <v>0000000000</v>
      </c>
      <c r="O31" s="7" t="str">
        <f>TEXT('14表'!O31,"0000000000")</f>
        <v>0000000018</v>
      </c>
      <c r="P31" s="7" t="str">
        <f>TEXT('14表'!P31,"0000000000")</f>
        <v>0000000002</v>
      </c>
      <c r="Q31" s="7" t="str">
        <f>TEXT('14表'!Q31,"0000000000")</f>
        <v>0000000000</v>
      </c>
      <c r="R31" s="7" t="str">
        <f>TEXT('14表'!R31,"0000000000")</f>
        <v>0000000000</v>
      </c>
      <c r="S31" s="37"/>
    </row>
    <row r="32" spans="2:19" ht="18" customHeight="1">
      <c r="B32" s="34"/>
      <c r="C32" s="35" t="s">
        <v>34</v>
      </c>
      <c r="D32" s="36" t="s">
        <v>55</v>
      </c>
      <c r="E32" s="8" t="str">
        <f>TEXT('14表'!E32,"0000000000")</f>
        <v>0000000011</v>
      </c>
      <c r="F32" s="8" t="str">
        <f>TEXT('14表'!F32,"0000000000")</f>
        <v>0000000000</v>
      </c>
      <c r="G32" s="8" t="str">
        <f>TEXT('14表'!G32,"0000000000")</f>
        <v>0000000009</v>
      </c>
      <c r="H32" s="8" t="str">
        <f>TEXT('14表'!H32,"0000000000")</f>
        <v>0000000000</v>
      </c>
      <c r="I32" s="8" t="str">
        <f>TEXT('14表'!I32,"0000000000")</f>
        <v>0000000001</v>
      </c>
      <c r="J32" s="8" t="str">
        <f>TEXT('14表'!J32,"0000000000")</f>
        <v>0000000000</v>
      </c>
      <c r="K32" s="8" t="str">
        <f>TEXT('14表'!K32,"0000000000")</f>
        <v>0000000001</v>
      </c>
      <c r="L32" s="8" t="str">
        <f>TEXT('14表'!L32,"0000000000")</f>
        <v>0000000000</v>
      </c>
      <c r="M32" s="8" t="str">
        <f>TEXT('14表'!M32,"0000000000")</f>
        <v>0000000000</v>
      </c>
      <c r="N32" s="8" t="str">
        <f>TEXT('14表'!N32,"0000000000")</f>
        <v>0000000000</v>
      </c>
      <c r="O32" s="8" t="str">
        <f>TEXT('14表'!O32,"0000000000")</f>
        <v>0000000000</v>
      </c>
      <c r="P32" s="8" t="str">
        <f>TEXT('14表'!P32,"0000000000")</f>
        <v>0000000000</v>
      </c>
      <c r="Q32" s="8" t="str">
        <f>TEXT('14表'!Q32,"0000000000")</f>
        <v>0000000000</v>
      </c>
      <c r="R32" s="8" t="str">
        <f>TEXT('14表'!R32,"0000000000")</f>
        <v>0000000000</v>
      </c>
      <c r="S32" s="37"/>
    </row>
    <row r="33" spans="2:19" ht="18" customHeight="1">
      <c r="B33" s="38"/>
      <c r="C33" s="35" t="s">
        <v>35</v>
      </c>
      <c r="D33" s="36" t="s">
        <v>56</v>
      </c>
      <c r="E33" s="8" t="str">
        <f>TEXT('14表'!E33,"0000000000")</f>
        <v>0000000013</v>
      </c>
      <c r="F33" s="8" t="str">
        <f>TEXT('14表'!F33,"0000000000")</f>
        <v>0000000000</v>
      </c>
      <c r="G33" s="8" t="str">
        <f>TEXT('14表'!G33,"0000000000")</f>
        <v>0000000009</v>
      </c>
      <c r="H33" s="8" t="str">
        <f>TEXT('14表'!H33,"0000000000")</f>
        <v>0000000000</v>
      </c>
      <c r="I33" s="8" t="str">
        <f>TEXT('14表'!I33,"0000000000")</f>
        <v>0000000003</v>
      </c>
      <c r="J33" s="8" t="str">
        <f>TEXT('14表'!J33,"0000000000")</f>
        <v>0000000000</v>
      </c>
      <c r="K33" s="8" t="str">
        <f>TEXT('14表'!K33,"0000000000")</f>
        <v>0000000000</v>
      </c>
      <c r="L33" s="8" t="str">
        <f>TEXT('14表'!L33,"0000000000")</f>
        <v>0000000000</v>
      </c>
      <c r="M33" s="8" t="str">
        <f>TEXT('14表'!M33,"0000000000")</f>
        <v>0000000000</v>
      </c>
      <c r="N33" s="8" t="str">
        <f>TEXT('14表'!N33,"0000000000")</f>
        <v>0000000000</v>
      </c>
      <c r="O33" s="8" t="str">
        <f>TEXT('14表'!O33,"0000000000")</f>
        <v>0000000001</v>
      </c>
      <c r="P33" s="8" t="str">
        <f>TEXT('14表'!P33,"0000000000")</f>
        <v>0000000000</v>
      </c>
      <c r="Q33" s="8" t="str">
        <f>TEXT('14表'!Q33,"0000000000")</f>
        <v>0000000000</v>
      </c>
      <c r="R33" s="8" t="str">
        <f>TEXT('14表'!R33,"0000000000")</f>
        <v>0000000000</v>
      </c>
      <c r="S33" s="37"/>
    </row>
    <row r="34" spans="2:19" ht="18" customHeight="1">
      <c r="B34" s="34"/>
      <c r="C34" s="35" t="s">
        <v>34</v>
      </c>
      <c r="D34" s="36" t="s">
        <v>57</v>
      </c>
      <c r="E34" s="8" t="str">
        <f>TEXT('14表'!E34,"0000000000")</f>
        <v>0000000001</v>
      </c>
      <c r="F34" s="8" t="str">
        <f>TEXT('14表'!F34,"0000000000")</f>
        <v>0000000000</v>
      </c>
      <c r="G34" s="7" t="str">
        <f>TEXT('14表'!G34,"0000000000")</f>
        <v>0000000001</v>
      </c>
      <c r="H34" s="7" t="str">
        <f>TEXT('14表'!H34,"0000000000")</f>
        <v>0000000000</v>
      </c>
      <c r="I34" s="7" t="str">
        <f>TEXT('14表'!I34,"0000000000")</f>
        <v>0000000000</v>
      </c>
      <c r="J34" s="7" t="str">
        <f>TEXT('14表'!J34,"0000000000")</f>
        <v>0000000000</v>
      </c>
      <c r="K34" s="7" t="str">
        <f>TEXT('14表'!K34,"0000000000")</f>
        <v>0000000000</v>
      </c>
      <c r="L34" s="7" t="str">
        <f>TEXT('14表'!L34,"0000000000")</f>
        <v>0000000000</v>
      </c>
      <c r="M34" s="7" t="str">
        <f>TEXT('14表'!M34,"0000000000")</f>
        <v>0000000000</v>
      </c>
      <c r="N34" s="7" t="str">
        <f>TEXT('14表'!N34,"0000000000")</f>
        <v>0000000000</v>
      </c>
      <c r="O34" s="7" t="str">
        <f>TEXT('14表'!O34,"0000000000")</f>
        <v>0000000000</v>
      </c>
      <c r="P34" s="7" t="str">
        <f>TEXT('14表'!P34,"0000000000")</f>
        <v>0000000000</v>
      </c>
      <c r="Q34" s="7" t="str">
        <f>TEXT('14表'!Q34,"0000000000")</f>
        <v>0000000000</v>
      </c>
      <c r="R34" s="7" t="str">
        <f>TEXT('14表'!R34,"0000000000")</f>
        <v>0000000000</v>
      </c>
      <c r="S34" s="37"/>
    </row>
    <row r="35" spans="2:19" ht="18" customHeight="1">
      <c r="B35" s="38"/>
      <c r="C35" s="35" t="s">
        <v>35</v>
      </c>
      <c r="D35" s="36" t="s">
        <v>58</v>
      </c>
      <c r="E35" s="8" t="str">
        <f>TEXT('14表'!E35,"0000000000")</f>
        <v>0000000006</v>
      </c>
      <c r="F35" s="8" t="str">
        <f>TEXT('14表'!F35,"0000000000")</f>
        <v>0000000000</v>
      </c>
      <c r="G35" s="7" t="str">
        <f>TEXT('14表'!G35,"0000000000")</f>
        <v>0000000004</v>
      </c>
      <c r="H35" s="7" t="str">
        <f>TEXT('14表'!H35,"0000000000")</f>
        <v>0000000000</v>
      </c>
      <c r="I35" s="7" t="str">
        <f>TEXT('14表'!I35,"0000000000")</f>
        <v>0000000001</v>
      </c>
      <c r="J35" s="7" t="str">
        <f>TEXT('14表'!J35,"0000000000")</f>
        <v>0000000000</v>
      </c>
      <c r="K35" s="7" t="str">
        <f>TEXT('14表'!K35,"0000000000")</f>
        <v>0000000000</v>
      </c>
      <c r="L35" s="7" t="str">
        <f>TEXT('14表'!L35,"0000000000")</f>
        <v>0000000000</v>
      </c>
      <c r="M35" s="7" t="str">
        <f>TEXT('14表'!M35,"0000000000")</f>
        <v>0000000000</v>
      </c>
      <c r="N35" s="7" t="str">
        <f>TEXT('14表'!N35,"0000000000")</f>
        <v>0000000000</v>
      </c>
      <c r="O35" s="7" t="str">
        <f>TEXT('14表'!O35,"0000000000")</f>
        <v>0000000001</v>
      </c>
      <c r="P35" s="7" t="str">
        <f>TEXT('14表'!P35,"0000000000")</f>
        <v>0000000000</v>
      </c>
      <c r="Q35" s="7" t="str">
        <f>TEXT('14表'!Q35,"0000000000")</f>
        <v>0000000000</v>
      </c>
      <c r="R35" s="7" t="str">
        <f>TEXT('14表'!R35,"0000000000")</f>
        <v>0000000000</v>
      </c>
      <c r="S35" s="37"/>
    </row>
    <row r="36" spans="2:19" ht="18" customHeight="1">
      <c r="B36" s="34"/>
      <c r="C36" s="35" t="s">
        <v>34</v>
      </c>
      <c r="D36" s="36" t="s">
        <v>59</v>
      </c>
      <c r="E36" s="8" t="str">
        <f>TEXT('14表'!E36,"0000000000")</f>
        <v>0000000010</v>
      </c>
      <c r="F36" s="8" t="str">
        <f>TEXT('14表'!F36,"0000000000")</f>
        <v>0000000000</v>
      </c>
      <c r="G36" s="7" t="str">
        <f>TEXT('14表'!G36,"0000000000")</f>
        <v>0000000008</v>
      </c>
      <c r="H36" s="7" t="str">
        <f>TEXT('14表'!H36,"0000000000")</f>
        <v>0000000000</v>
      </c>
      <c r="I36" s="7" t="str">
        <f>TEXT('14表'!I36,"0000000000")</f>
        <v>0000000001</v>
      </c>
      <c r="J36" s="7" t="str">
        <f>TEXT('14表'!J36,"0000000000")</f>
        <v>0000000000</v>
      </c>
      <c r="K36" s="7" t="str">
        <f>TEXT('14表'!K36,"0000000000")</f>
        <v>0000000001</v>
      </c>
      <c r="L36" s="7" t="str">
        <f>TEXT('14表'!L36,"0000000000")</f>
        <v>0000000000</v>
      </c>
      <c r="M36" s="7" t="str">
        <f>TEXT('14表'!M36,"0000000000")</f>
        <v>0000000000</v>
      </c>
      <c r="N36" s="7" t="str">
        <f>TEXT('14表'!N36,"0000000000")</f>
        <v>0000000000</v>
      </c>
      <c r="O36" s="7" t="str">
        <f>TEXT('14表'!O36,"0000000000")</f>
        <v>0000000000</v>
      </c>
      <c r="P36" s="7" t="str">
        <f>TEXT('14表'!P36,"0000000000")</f>
        <v>0000000000</v>
      </c>
      <c r="Q36" s="7" t="str">
        <f>TEXT('14表'!Q36,"0000000000")</f>
        <v>0000000000</v>
      </c>
      <c r="R36" s="7" t="str">
        <f>TEXT('14表'!R36,"0000000000")</f>
        <v>0000000000</v>
      </c>
      <c r="S36" s="37"/>
    </row>
    <row r="37" spans="2:19" ht="18" customHeight="1" thickBot="1">
      <c r="B37" s="48"/>
      <c r="C37" s="54" t="s">
        <v>35</v>
      </c>
      <c r="D37" s="57" t="s">
        <v>60</v>
      </c>
      <c r="E37" s="64" t="str">
        <f>TEXT('14表'!E37,"0000000000")</f>
        <v>0000000007</v>
      </c>
      <c r="F37" s="64" t="str">
        <f>TEXT('14表'!F37,"0000000000")</f>
        <v>0000000000</v>
      </c>
      <c r="G37" s="65" t="str">
        <f>TEXT('14表'!G37,"0000000000")</f>
        <v>0000000005</v>
      </c>
      <c r="H37" s="65" t="str">
        <f>TEXT('14表'!H37,"0000000000")</f>
        <v>0000000000</v>
      </c>
      <c r="I37" s="65" t="str">
        <f>TEXT('14表'!I37,"0000000000")</f>
        <v>0000000002</v>
      </c>
      <c r="J37" s="65" t="str">
        <f>TEXT('14表'!J37,"0000000000")</f>
        <v>0000000000</v>
      </c>
      <c r="K37" s="65" t="str">
        <f>TEXT('14表'!K37,"0000000000")</f>
        <v>0000000000</v>
      </c>
      <c r="L37" s="65" t="str">
        <f>TEXT('14表'!L37,"0000000000")</f>
        <v>0000000000</v>
      </c>
      <c r="M37" s="65" t="str">
        <f>TEXT('14表'!M37,"0000000000")</f>
        <v>0000000000</v>
      </c>
      <c r="N37" s="65" t="str">
        <f>TEXT('14表'!N37,"0000000000")</f>
        <v>0000000000</v>
      </c>
      <c r="O37" s="65" t="str">
        <f>TEXT('14表'!O37,"0000000000")</f>
        <v>0000000000</v>
      </c>
      <c r="P37" s="65" t="str">
        <f>TEXT('14表'!P37,"0000000000")</f>
        <v>0000000000</v>
      </c>
      <c r="Q37" s="65" t="str">
        <f>TEXT('14表'!Q37,"0000000000")</f>
        <v>0000000000</v>
      </c>
      <c r="R37" s="65" t="str">
        <f>TEXT('14表'!R37,"0000000000")</f>
        <v>0000000000</v>
      </c>
      <c r="S37" s="37"/>
    </row>
    <row r="38" spans="2:19" ht="18" customHeight="1">
      <c r="B38" s="55"/>
      <c r="C38" s="56" t="s">
        <v>34</v>
      </c>
      <c r="D38" s="58" t="s">
        <v>61</v>
      </c>
      <c r="E38" s="61" t="str">
        <f>TEXT('14表'!E38,"0000000000")</f>
        <v>0000000025</v>
      </c>
      <c r="F38" s="61" t="str">
        <f>TEXT('14表'!F38,"0000000000")</f>
        <v>0000000002</v>
      </c>
      <c r="G38" s="61" t="str">
        <f>TEXT('14表'!G38,"0000000000")</f>
        <v>0000000015</v>
      </c>
      <c r="H38" s="61" t="str">
        <f>TEXT('14表'!H38,"0000000000")</f>
        <v>0000000001</v>
      </c>
      <c r="I38" s="61" t="str">
        <f>TEXT('14表'!I38,"0000000000")</f>
        <v>0000000002</v>
      </c>
      <c r="J38" s="61" t="str">
        <f>TEXT('14表'!J38,"0000000000")</f>
        <v>0000000000</v>
      </c>
      <c r="K38" s="61" t="str">
        <f>TEXT('14表'!K38,"0000000000")</f>
        <v>0000000005</v>
      </c>
      <c r="L38" s="61" t="str">
        <f>TEXT('14表'!L38,"0000000000")</f>
        <v>0000000001</v>
      </c>
      <c r="M38" s="61" t="str">
        <f>TEXT('14表'!M38,"0000000000")</f>
        <v>0000000003</v>
      </c>
      <c r="N38" s="61" t="str">
        <f>TEXT('14表'!N38,"0000000000")</f>
        <v>0000000000</v>
      </c>
      <c r="O38" s="61" t="str">
        <f>TEXT('14表'!O38,"0000000000")</f>
        <v>0000000000</v>
      </c>
      <c r="P38" s="61" t="str">
        <f>TEXT('14表'!P38,"0000000000")</f>
        <v>0000000000</v>
      </c>
      <c r="Q38" s="61" t="str">
        <f>TEXT('14表'!Q38,"0000000000")</f>
        <v>0000000000</v>
      </c>
      <c r="R38" s="61" t="str">
        <f>TEXT('14表'!R38,"0000000000")</f>
        <v>0000000000</v>
      </c>
      <c r="S38" s="37"/>
    </row>
    <row r="39" spans="2:19" ht="18" customHeight="1">
      <c r="B39" s="38"/>
      <c r="C39" s="35" t="s">
        <v>35</v>
      </c>
      <c r="D39" s="36" t="s">
        <v>62</v>
      </c>
      <c r="E39" s="8" t="str">
        <f>TEXT('14表'!E39,"0000000000")</f>
        <v>0000001148</v>
      </c>
      <c r="F39" s="8" t="str">
        <f>TEXT('14表'!F39,"0000000000")</f>
        <v>0000000106</v>
      </c>
      <c r="G39" s="8" t="str">
        <f>TEXT('14表'!G39,"0000000000")</f>
        <v>0000000738</v>
      </c>
      <c r="H39" s="8" t="str">
        <f>TEXT('14表'!H39,"0000000000")</f>
        <v>0000000079</v>
      </c>
      <c r="I39" s="8" t="str">
        <f>TEXT('14表'!I39,"0000000000")</f>
        <v>0000000022</v>
      </c>
      <c r="J39" s="8" t="str">
        <f>TEXT('14表'!J39,"0000000000")</f>
        <v>0000000000</v>
      </c>
      <c r="K39" s="8" t="str">
        <f>TEXT('14表'!K39,"0000000000")</f>
        <v>0000000163</v>
      </c>
      <c r="L39" s="8" t="str">
        <f>TEXT('14表'!L39,"0000000000")</f>
        <v>0000000011</v>
      </c>
      <c r="M39" s="8" t="str">
        <f>TEXT('14表'!M39,"0000000000")</f>
        <v>0000000225</v>
      </c>
      <c r="N39" s="8" t="str">
        <f>TEXT('14表'!N39,"0000000000")</f>
        <v>0000000016</v>
      </c>
      <c r="O39" s="8" t="str">
        <f>TEXT('14表'!O39,"0000000000")</f>
        <v>0000000000</v>
      </c>
      <c r="P39" s="8" t="str">
        <f>TEXT('14表'!P39,"0000000000")</f>
        <v>0000000000</v>
      </c>
      <c r="Q39" s="8" t="str">
        <f>TEXT('14表'!Q39,"0000000000")</f>
        <v>0000000000</v>
      </c>
      <c r="R39" s="8" t="str">
        <f>TEXT('14表'!R39,"0000000000")</f>
        <v>0000000000</v>
      </c>
      <c r="S39" s="37"/>
    </row>
    <row r="40" spans="2:19" ht="18" customHeight="1">
      <c r="B40" s="34"/>
      <c r="C40" s="35" t="s">
        <v>34</v>
      </c>
      <c r="D40" s="36" t="s">
        <v>63</v>
      </c>
      <c r="E40" s="8" t="str">
        <f>TEXT('14表'!E40,"0000000000")</f>
        <v>0000000011</v>
      </c>
      <c r="F40" s="8" t="str">
        <f>TEXT('14表'!F40,"0000000000")</f>
        <v>0000000001</v>
      </c>
      <c r="G40" s="7" t="str">
        <f>TEXT('14表'!G40,"0000000000")</f>
        <v>0000000008</v>
      </c>
      <c r="H40" s="7" t="str">
        <f>TEXT('14表'!H40,"0000000000")</f>
        <v>0000000001</v>
      </c>
      <c r="I40" s="7" t="str">
        <f>TEXT('14表'!I40,"0000000000")</f>
        <v>0000000000</v>
      </c>
      <c r="J40" s="7" t="str">
        <f>TEXT('14表'!J40,"0000000000")</f>
        <v>0000000000</v>
      </c>
      <c r="K40" s="7" t="str">
        <f>TEXT('14表'!K40,"0000000000")</f>
        <v>0000000002</v>
      </c>
      <c r="L40" s="7" t="str">
        <f>TEXT('14表'!L40,"0000000000")</f>
        <v>0000000000</v>
      </c>
      <c r="M40" s="7" t="str">
        <f>TEXT('14表'!M40,"0000000000")</f>
        <v>0000000001</v>
      </c>
      <c r="N40" s="7" t="str">
        <f>TEXT('14表'!N40,"0000000000")</f>
        <v>0000000000</v>
      </c>
      <c r="O40" s="8" t="str">
        <f>TEXT('14表'!O40,"0000000000")</f>
        <v>0000000000</v>
      </c>
      <c r="P40" s="8" t="str">
        <f>TEXT('14表'!P40,"0000000000")</f>
        <v>0000000000</v>
      </c>
      <c r="Q40" s="8" t="str">
        <f>TEXT('14表'!Q40,"0000000000")</f>
        <v>0000000000</v>
      </c>
      <c r="R40" s="8" t="str">
        <f>TEXT('14表'!R40,"0000000000")</f>
        <v>0000000000</v>
      </c>
      <c r="S40" s="37"/>
    </row>
    <row r="41" spans="2:19" ht="18" customHeight="1">
      <c r="B41" s="38"/>
      <c r="C41" s="35" t="s">
        <v>35</v>
      </c>
      <c r="D41" s="36" t="s">
        <v>64</v>
      </c>
      <c r="E41" s="8" t="str">
        <f>TEXT('14表'!E41,"0000000000")</f>
        <v>0000000619</v>
      </c>
      <c r="F41" s="8" t="str">
        <f>TEXT('14表'!F41,"0000000000")</f>
        <v>0000000052</v>
      </c>
      <c r="G41" s="7" t="str">
        <f>TEXT('14表'!G41,"0000000000")</f>
        <v>0000000461</v>
      </c>
      <c r="H41" s="7" t="str">
        <f>TEXT('14表'!H41,"0000000000")</f>
        <v>0000000051</v>
      </c>
      <c r="I41" s="7" t="str">
        <f>TEXT('14表'!I41,"0000000000")</f>
        <v>0000000004</v>
      </c>
      <c r="J41" s="7" t="str">
        <f>TEXT('14表'!J41,"0000000000")</f>
        <v>0000000000</v>
      </c>
      <c r="K41" s="7" t="str">
        <f>TEXT('14表'!K41,"0000000000")</f>
        <v>0000000091</v>
      </c>
      <c r="L41" s="7" t="str">
        <f>TEXT('14表'!L41,"0000000000")</f>
        <v>0000000000</v>
      </c>
      <c r="M41" s="7" t="str">
        <f>TEXT('14表'!M41,"0000000000")</f>
        <v>0000000063</v>
      </c>
      <c r="N41" s="7" t="str">
        <f>TEXT('14表'!N41,"0000000000")</f>
        <v>0000000001</v>
      </c>
      <c r="O41" s="8" t="str">
        <f>TEXT('14表'!O41,"0000000000")</f>
        <v>0000000000</v>
      </c>
      <c r="P41" s="8" t="str">
        <f>TEXT('14表'!P41,"0000000000")</f>
        <v>0000000000</v>
      </c>
      <c r="Q41" s="8" t="str">
        <f>TEXT('14表'!Q41,"0000000000")</f>
        <v>0000000000</v>
      </c>
      <c r="R41" s="8" t="str">
        <f>TEXT('14表'!R41,"0000000000")</f>
        <v>0000000000</v>
      </c>
      <c r="S41" s="37"/>
    </row>
    <row r="42" spans="2:19" ht="18" customHeight="1">
      <c r="B42" s="34"/>
      <c r="C42" s="35" t="s">
        <v>34</v>
      </c>
      <c r="D42" s="36" t="s">
        <v>65</v>
      </c>
      <c r="E42" s="8" t="str">
        <f>TEXT('14表'!E42,"0000000000")</f>
        <v>0000000001</v>
      </c>
      <c r="F42" s="8" t="str">
        <f>TEXT('14表'!F42,"0000000000")</f>
        <v>0000000000</v>
      </c>
      <c r="G42" s="7" t="str">
        <f>TEXT('14表'!G42,"0000000000")</f>
        <v>0000000001</v>
      </c>
      <c r="H42" s="7" t="str">
        <f>TEXT('14表'!H42,"0000000000")</f>
        <v>0000000000</v>
      </c>
      <c r="I42" s="7" t="str">
        <f>TEXT('14表'!I42,"0000000000")</f>
        <v>0000000000</v>
      </c>
      <c r="J42" s="7" t="str">
        <f>TEXT('14表'!J42,"0000000000")</f>
        <v>0000000000</v>
      </c>
      <c r="K42" s="7" t="str">
        <f>TEXT('14表'!K42,"0000000000")</f>
        <v>0000000000</v>
      </c>
      <c r="L42" s="7" t="str">
        <f>TEXT('14表'!L42,"0000000000")</f>
        <v>0000000000</v>
      </c>
      <c r="M42" s="7" t="str">
        <f>TEXT('14表'!M42,"0000000000")</f>
        <v>0000000000</v>
      </c>
      <c r="N42" s="7" t="str">
        <f>TEXT('14表'!N42,"0000000000")</f>
        <v>0000000000</v>
      </c>
      <c r="O42" s="8" t="str">
        <f>TEXT('14表'!O42,"0000000000")</f>
        <v>0000000000</v>
      </c>
      <c r="P42" s="8" t="str">
        <f>TEXT('14表'!P42,"0000000000")</f>
        <v>0000000000</v>
      </c>
      <c r="Q42" s="8" t="str">
        <f>TEXT('14表'!Q42,"0000000000")</f>
        <v>0000000000</v>
      </c>
      <c r="R42" s="8" t="str">
        <f>TEXT('14表'!R42,"0000000000")</f>
        <v>0000000000</v>
      </c>
      <c r="S42" s="37"/>
    </row>
    <row r="43" spans="2:19" ht="18" customHeight="1">
      <c r="B43" s="38"/>
      <c r="C43" s="35" t="s">
        <v>35</v>
      </c>
      <c r="D43" s="36" t="s">
        <v>66</v>
      </c>
      <c r="E43" s="8" t="str">
        <f>TEXT('14表'!E43,"0000000000")</f>
        <v>0000000267</v>
      </c>
      <c r="F43" s="8" t="str">
        <f>TEXT('14表'!F43,"0000000000")</f>
        <v>0000000032</v>
      </c>
      <c r="G43" s="7" t="str">
        <f>TEXT('14表'!G43,"0000000000")</f>
        <v>0000000254</v>
      </c>
      <c r="H43" s="7" t="str">
        <f>TEXT('14表'!H43,"0000000000")</f>
        <v>0000000026</v>
      </c>
      <c r="I43" s="7" t="str">
        <f>TEXT('14表'!I43,"0000000000")</f>
        <v>0000000000</v>
      </c>
      <c r="J43" s="7" t="str">
        <f>TEXT('14表'!J43,"0000000000")</f>
        <v>0000000000</v>
      </c>
      <c r="K43" s="7" t="str">
        <f>TEXT('14表'!K43,"0000000000")</f>
        <v>0000000011</v>
      </c>
      <c r="L43" s="7" t="str">
        <f>TEXT('14表'!L43,"0000000000")</f>
        <v>0000000005</v>
      </c>
      <c r="M43" s="7" t="str">
        <f>TEXT('14表'!M43,"0000000000")</f>
        <v>0000000002</v>
      </c>
      <c r="N43" s="7" t="str">
        <f>TEXT('14表'!N43,"0000000000")</f>
        <v>0000000001</v>
      </c>
      <c r="O43" s="8" t="str">
        <f>TEXT('14表'!O43,"0000000000")</f>
        <v>0000000000</v>
      </c>
      <c r="P43" s="8" t="str">
        <f>TEXT('14表'!P43,"0000000000")</f>
        <v>0000000000</v>
      </c>
      <c r="Q43" s="8" t="str">
        <f>TEXT('14表'!Q43,"0000000000")</f>
        <v>0000000000</v>
      </c>
      <c r="R43" s="8" t="str">
        <f>TEXT('14表'!R43,"0000000000")</f>
        <v>0000000000</v>
      </c>
      <c r="S43" s="37"/>
    </row>
    <row r="44" spans="2:19" ht="18" customHeight="1">
      <c r="B44" s="34"/>
      <c r="C44" s="35" t="s">
        <v>34</v>
      </c>
      <c r="D44" s="36" t="s">
        <v>67</v>
      </c>
      <c r="E44" s="8" t="str">
        <f>TEXT('14表'!E44,"0000000000")</f>
        <v>0000000007</v>
      </c>
      <c r="F44" s="8" t="str">
        <f>TEXT('14表'!F44,"0000000000")</f>
        <v>0000000001</v>
      </c>
      <c r="G44" s="7" t="str">
        <f>TEXT('14表'!G44,"0000000000")</f>
        <v>0000000005</v>
      </c>
      <c r="H44" s="7" t="str">
        <f>TEXT('14表'!H44,"0000000000")</f>
        <v>0000000000</v>
      </c>
      <c r="I44" s="7" t="str">
        <f>TEXT('14表'!I44,"0000000000")</f>
        <v>0000000000</v>
      </c>
      <c r="J44" s="7" t="str">
        <f>TEXT('14表'!J44,"0000000000")</f>
        <v>0000000000</v>
      </c>
      <c r="K44" s="7" t="str">
        <f>TEXT('14表'!K44,"0000000000")</f>
        <v>0000000001</v>
      </c>
      <c r="L44" s="7" t="str">
        <f>TEXT('14表'!L44,"0000000000")</f>
        <v>0000000001</v>
      </c>
      <c r="M44" s="7" t="str">
        <f>TEXT('14表'!M44,"0000000000")</f>
        <v>0000000001</v>
      </c>
      <c r="N44" s="7" t="str">
        <f>TEXT('14表'!N44,"0000000000")</f>
        <v>0000000000</v>
      </c>
      <c r="O44" s="8" t="str">
        <f>TEXT('14表'!O44,"0000000000")</f>
        <v>0000000000</v>
      </c>
      <c r="P44" s="8" t="str">
        <f>TEXT('14表'!P44,"0000000000")</f>
        <v>0000000000</v>
      </c>
      <c r="Q44" s="8" t="str">
        <f>TEXT('14表'!Q44,"0000000000")</f>
        <v>0000000000</v>
      </c>
      <c r="R44" s="8" t="str">
        <f>TEXT('14表'!R44,"0000000000")</f>
        <v>0000000000</v>
      </c>
      <c r="S44" s="37"/>
    </row>
    <row r="45" spans="2:19" ht="18" customHeight="1">
      <c r="B45" s="38"/>
      <c r="C45" s="35" t="s">
        <v>35</v>
      </c>
      <c r="D45" s="36" t="s">
        <v>68</v>
      </c>
      <c r="E45" s="8" t="str">
        <f>TEXT('14表'!E45,"0000000000")</f>
        <v>0000000040</v>
      </c>
      <c r="F45" s="8" t="str">
        <f>TEXT('14表'!F45,"0000000000")</f>
        <v>0000000003</v>
      </c>
      <c r="G45" s="7" t="str">
        <f>TEXT('14表'!G45,"0000000000")</f>
        <v>0000000002</v>
      </c>
      <c r="H45" s="7" t="str">
        <f>TEXT('14表'!H45,"0000000000")</f>
        <v>0000000000</v>
      </c>
      <c r="I45" s="7" t="str">
        <f>TEXT('14表'!I45,"0000000000")</f>
        <v>0000000001</v>
      </c>
      <c r="J45" s="7" t="str">
        <f>TEXT('14表'!J45,"0000000000")</f>
        <v>0000000000</v>
      </c>
      <c r="K45" s="7" t="str">
        <f>TEXT('14表'!K45,"0000000000")</f>
        <v>0000000027</v>
      </c>
      <c r="L45" s="7" t="str">
        <f>TEXT('14表'!L45,"0000000000")</f>
        <v>0000000003</v>
      </c>
      <c r="M45" s="7" t="str">
        <f>TEXT('14表'!M45,"0000000000")</f>
        <v>0000000010</v>
      </c>
      <c r="N45" s="7" t="str">
        <f>TEXT('14表'!N45,"0000000000")</f>
        <v>0000000000</v>
      </c>
      <c r="O45" s="8" t="str">
        <f>TEXT('14表'!O45,"0000000000")</f>
        <v>0000000000</v>
      </c>
      <c r="P45" s="8" t="str">
        <f>TEXT('14表'!P45,"0000000000")</f>
        <v>0000000000</v>
      </c>
      <c r="Q45" s="8" t="str">
        <f>TEXT('14表'!Q45,"0000000000")</f>
        <v>0000000000</v>
      </c>
      <c r="R45" s="8" t="str">
        <f>TEXT('14表'!R45,"0000000000")</f>
        <v>0000000000</v>
      </c>
      <c r="S45" s="37"/>
    </row>
    <row r="46" spans="2:19" ht="18" customHeight="1">
      <c r="B46" s="34"/>
      <c r="C46" s="35" t="s">
        <v>34</v>
      </c>
      <c r="D46" s="36" t="s">
        <v>69</v>
      </c>
      <c r="E46" s="8" t="str">
        <f>TEXT('14表'!E46,"0000000000")</f>
        <v>0000000005</v>
      </c>
      <c r="F46" s="8" t="str">
        <f>TEXT('14表'!F46,"0000000000")</f>
        <v>0000000000</v>
      </c>
      <c r="G46" s="7" t="str">
        <f>TEXT('14表'!G46,"0000000000")</f>
        <v>0000000000</v>
      </c>
      <c r="H46" s="7" t="str">
        <f>TEXT('14表'!H46,"0000000000")</f>
        <v>0000000000</v>
      </c>
      <c r="I46" s="7" t="str">
        <f>TEXT('14表'!I46,"0000000000")</f>
        <v>0000000002</v>
      </c>
      <c r="J46" s="7" t="str">
        <f>TEXT('14表'!J46,"0000000000")</f>
        <v>0000000000</v>
      </c>
      <c r="K46" s="7" t="str">
        <f>TEXT('14表'!K46,"0000000000")</f>
        <v>0000000002</v>
      </c>
      <c r="L46" s="7" t="str">
        <f>TEXT('14表'!L46,"0000000000")</f>
        <v>0000000000</v>
      </c>
      <c r="M46" s="7" t="str">
        <f>TEXT('14表'!M46,"0000000000")</f>
        <v>0000000001</v>
      </c>
      <c r="N46" s="7" t="str">
        <f>TEXT('14表'!N46,"0000000000")</f>
        <v>0000000000</v>
      </c>
      <c r="O46" s="8" t="str">
        <f>TEXT('14表'!O46,"0000000000")</f>
        <v>0000000000</v>
      </c>
      <c r="P46" s="8" t="str">
        <f>TEXT('14表'!P46,"0000000000")</f>
        <v>0000000000</v>
      </c>
      <c r="Q46" s="8" t="str">
        <f>TEXT('14表'!Q46,"0000000000")</f>
        <v>0000000000</v>
      </c>
      <c r="R46" s="8" t="str">
        <f>TEXT('14表'!R46,"0000000000")</f>
        <v>0000000000</v>
      </c>
      <c r="S46" s="37"/>
    </row>
    <row r="47" spans="2:19" ht="18" customHeight="1">
      <c r="B47" s="38"/>
      <c r="C47" s="35" t="s">
        <v>35</v>
      </c>
      <c r="D47" s="36" t="s">
        <v>70</v>
      </c>
      <c r="E47" s="8" t="str">
        <f>TEXT('14表'!E47,"0000000000")</f>
        <v>0000000135</v>
      </c>
      <c r="F47" s="8" t="str">
        <f>TEXT('14表'!F47,"0000000000")</f>
        <v>0000000011</v>
      </c>
      <c r="G47" s="7" t="str">
        <f>TEXT('14表'!G47,"0000000000")</f>
        <v>0000000000</v>
      </c>
      <c r="H47" s="7" t="str">
        <f>TEXT('14表'!H47,"0000000000")</f>
        <v>0000000000</v>
      </c>
      <c r="I47" s="7" t="str">
        <f>TEXT('14表'!I47,"0000000000")</f>
        <v>0000000000</v>
      </c>
      <c r="J47" s="7" t="str">
        <f>TEXT('14表'!J47,"0000000000")</f>
        <v>0000000000</v>
      </c>
      <c r="K47" s="7" t="str">
        <f>TEXT('14表'!K47,"0000000000")</f>
        <v>0000000006</v>
      </c>
      <c r="L47" s="7" t="str">
        <f>TEXT('14表'!L47,"0000000000")</f>
        <v>0000000001</v>
      </c>
      <c r="M47" s="7" t="str">
        <f>TEXT('14表'!M47,"0000000000")</f>
        <v>0000000129</v>
      </c>
      <c r="N47" s="7" t="str">
        <f>TEXT('14表'!N47,"0000000000")</f>
        <v>0000000010</v>
      </c>
      <c r="O47" s="8" t="str">
        <f>TEXT('14表'!O47,"0000000000")</f>
        <v>0000000000</v>
      </c>
      <c r="P47" s="8" t="str">
        <f>TEXT('14表'!P47,"0000000000")</f>
        <v>0000000000</v>
      </c>
      <c r="Q47" s="8" t="str">
        <f>TEXT('14表'!Q47,"0000000000")</f>
        <v>0000000000</v>
      </c>
      <c r="R47" s="8" t="str">
        <f>TEXT('14表'!R47,"0000000000")</f>
        <v>0000000000</v>
      </c>
      <c r="S47" s="37"/>
    </row>
    <row r="48" spans="2:19" ht="18" customHeight="1">
      <c r="B48" s="34"/>
      <c r="C48" s="35" t="s">
        <v>34</v>
      </c>
      <c r="D48" s="36" t="s">
        <v>71</v>
      </c>
      <c r="E48" s="8" t="str">
        <f>TEXT('14表'!E48,"0000000000")</f>
        <v>0000000000</v>
      </c>
      <c r="F48" s="8" t="str">
        <f>TEXT('14表'!F48,"0000000000")</f>
        <v>0000000000</v>
      </c>
      <c r="G48" s="7" t="str">
        <f>TEXT('14表'!G48,"0000000000")</f>
        <v>0000000000</v>
      </c>
      <c r="H48" s="7" t="str">
        <f>TEXT('14表'!H48,"0000000000")</f>
        <v>0000000000</v>
      </c>
      <c r="I48" s="7" t="str">
        <f>TEXT('14表'!I48,"0000000000")</f>
        <v>0000000000</v>
      </c>
      <c r="J48" s="7" t="str">
        <f>TEXT('14表'!J48,"0000000000")</f>
        <v>0000000000</v>
      </c>
      <c r="K48" s="7" t="str">
        <f>TEXT('14表'!K48,"0000000000")</f>
        <v>0000000000</v>
      </c>
      <c r="L48" s="7" t="str">
        <f>TEXT('14表'!L48,"0000000000")</f>
        <v>0000000000</v>
      </c>
      <c r="M48" s="7" t="str">
        <f>TEXT('14表'!M48,"0000000000")</f>
        <v>0000000000</v>
      </c>
      <c r="N48" s="7" t="str">
        <f>TEXT('14表'!N48,"0000000000")</f>
        <v>0000000000</v>
      </c>
      <c r="O48" s="8" t="str">
        <f>TEXT('14表'!O48,"0000000000")</f>
        <v>0000000000</v>
      </c>
      <c r="P48" s="8" t="str">
        <f>TEXT('14表'!P48,"0000000000")</f>
        <v>0000000000</v>
      </c>
      <c r="Q48" s="8" t="str">
        <f>TEXT('14表'!Q48,"0000000000")</f>
        <v>0000000000</v>
      </c>
      <c r="R48" s="8" t="str">
        <f>TEXT('14表'!R48,"0000000000")</f>
        <v>0000000000</v>
      </c>
      <c r="S48" s="37"/>
    </row>
    <row r="49" spans="2:19" ht="18" customHeight="1">
      <c r="B49" s="38"/>
      <c r="C49" s="35" t="s">
        <v>35</v>
      </c>
      <c r="D49" s="36" t="s">
        <v>72</v>
      </c>
      <c r="E49" s="8" t="str">
        <f>TEXT('14表'!E49,"0000000000")</f>
        <v>0000000004</v>
      </c>
      <c r="F49" s="8" t="str">
        <f>TEXT('14表'!F49,"0000000000")</f>
        <v>0000000001</v>
      </c>
      <c r="G49" s="7" t="str">
        <f>TEXT('14表'!G49,"0000000000")</f>
        <v>0000000001</v>
      </c>
      <c r="H49" s="7" t="str">
        <f>TEXT('14表'!H49,"0000000000")</f>
        <v>0000000000</v>
      </c>
      <c r="I49" s="7" t="str">
        <f>TEXT('14表'!I49,"0000000000")</f>
        <v>0000000000</v>
      </c>
      <c r="J49" s="7" t="str">
        <f>TEXT('14表'!J49,"0000000000")</f>
        <v>0000000000</v>
      </c>
      <c r="K49" s="7" t="str">
        <f>TEXT('14表'!K49,"0000000000")</f>
        <v>0000000000</v>
      </c>
      <c r="L49" s="7" t="str">
        <f>TEXT('14表'!L49,"0000000000")</f>
        <v>0000000000</v>
      </c>
      <c r="M49" s="7" t="str">
        <f>TEXT('14表'!M49,"0000000000")</f>
        <v>0000000003</v>
      </c>
      <c r="N49" s="7" t="str">
        <f>TEXT('14表'!N49,"0000000000")</f>
        <v>0000000001</v>
      </c>
      <c r="O49" s="8" t="str">
        <f>TEXT('14表'!O49,"0000000000")</f>
        <v>0000000000</v>
      </c>
      <c r="P49" s="8" t="str">
        <f>TEXT('14表'!P49,"0000000000")</f>
        <v>0000000000</v>
      </c>
      <c r="Q49" s="8" t="str">
        <f>TEXT('14表'!Q49,"0000000000")</f>
        <v>0000000000</v>
      </c>
      <c r="R49" s="8" t="str">
        <f>TEXT('14表'!R49,"0000000000")</f>
        <v>0000000000</v>
      </c>
      <c r="S49" s="37"/>
    </row>
    <row r="50" spans="2:19" ht="18" customHeight="1">
      <c r="B50" s="34"/>
      <c r="C50" s="35" t="s">
        <v>34</v>
      </c>
      <c r="D50" s="36" t="s">
        <v>73</v>
      </c>
      <c r="E50" s="8" t="str">
        <f>TEXT('14表'!E50,"0000000000")</f>
        <v>0000000000</v>
      </c>
      <c r="F50" s="8" t="str">
        <f>TEXT('14表'!F50,"0000000000")</f>
        <v>0000000000</v>
      </c>
      <c r="G50" s="7" t="str">
        <f>TEXT('14表'!G50,"0000000000")</f>
        <v>0000000000</v>
      </c>
      <c r="H50" s="7" t="str">
        <f>TEXT('14表'!H50,"0000000000")</f>
        <v>0000000000</v>
      </c>
      <c r="I50" s="7" t="str">
        <f>TEXT('14表'!I50,"0000000000")</f>
        <v>0000000000</v>
      </c>
      <c r="J50" s="7" t="str">
        <f>TEXT('14表'!J50,"0000000000")</f>
        <v>0000000000</v>
      </c>
      <c r="K50" s="7" t="str">
        <f>TEXT('14表'!K50,"0000000000")</f>
        <v>0000000000</v>
      </c>
      <c r="L50" s="7" t="str">
        <f>TEXT('14表'!L50,"0000000000")</f>
        <v>0000000000</v>
      </c>
      <c r="M50" s="7" t="str">
        <f>TEXT('14表'!M50,"0000000000")</f>
        <v>0000000000</v>
      </c>
      <c r="N50" s="7" t="str">
        <f>TEXT('14表'!N50,"0000000000")</f>
        <v>0000000000</v>
      </c>
      <c r="O50" s="8" t="str">
        <f>TEXT('14表'!O50,"0000000000")</f>
        <v>0000000000</v>
      </c>
      <c r="P50" s="8" t="str">
        <f>TEXT('14表'!P50,"0000000000")</f>
        <v>0000000000</v>
      </c>
      <c r="Q50" s="8" t="str">
        <f>TEXT('14表'!Q50,"0000000000")</f>
        <v>0000000000</v>
      </c>
      <c r="R50" s="8" t="str">
        <f>TEXT('14表'!R50,"0000000000")</f>
        <v>0000000000</v>
      </c>
      <c r="S50" s="37"/>
    </row>
    <row r="51" spans="2:19" ht="18" customHeight="1">
      <c r="B51" s="48"/>
      <c r="C51" s="54" t="s">
        <v>35</v>
      </c>
      <c r="D51" s="57" t="s">
        <v>74</v>
      </c>
      <c r="E51" s="59" t="str">
        <f>TEXT('14表'!E51,"0000000000")</f>
        <v>0000000077</v>
      </c>
      <c r="F51" s="59" t="str">
        <f>TEXT('14表'!F51,"0000000000")</f>
        <v>0000000006</v>
      </c>
      <c r="G51" s="60" t="str">
        <f>TEXT('14表'!G51,"0000000000")</f>
        <v>0000000014</v>
      </c>
      <c r="H51" s="60" t="str">
        <f>TEXT('14表'!H51,"0000000000")</f>
        <v>0000000001</v>
      </c>
      <c r="I51" s="60" t="str">
        <f>TEXT('14表'!I51,"0000000000")</f>
        <v>0000000017</v>
      </c>
      <c r="J51" s="60" t="str">
        <f>TEXT('14表'!J51,"0000000000")</f>
        <v>0000000000</v>
      </c>
      <c r="K51" s="60" t="str">
        <f>TEXT('14表'!K51,"0000000000")</f>
        <v>0000000028</v>
      </c>
      <c r="L51" s="60" t="str">
        <f>TEXT('14表'!L51,"0000000000")</f>
        <v>0000000002</v>
      </c>
      <c r="M51" s="60" t="str">
        <f>TEXT('14表'!M51,"0000000000")</f>
        <v>0000000018</v>
      </c>
      <c r="N51" s="60" t="str">
        <f>TEXT('14表'!N51,"0000000000")</f>
        <v>0000000003</v>
      </c>
      <c r="O51" s="59" t="str">
        <f>TEXT('14表'!O51,"0000000000")</f>
        <v>0000000000</v>
      </c>
      <c r="P51" s="59" t="str">
        <f>TEXT('14表'!P51,"0000000000")</f>
        <v>0000000000</v>
      </c>
      <c r="Q51" s="59" t="str">
        <f>TEXT('14表'!Q51,"0000000000")</f>
        <v>0000000000</v>
      </c>
      <c r="R51" s="59" t="str">
        <f>TEXT('14表'!R51,"0000000000")</f>
        <v>0000000000</v>
      </c>
      <c r="S51" s="37"/>
    </row>
    <row r="52" spans="2:19" ht="18" customHeight="1">
      <c r="B52" s="130"/>
      <c r="C52" s="35" t="s">
        <v>34</v>
      </c>
      <c r="D52" s="57" t="s">
        <v>86</v>
      </c>
      <c r="E52" s="59" t="str">
        <f>TEXT('14表'!E52,"0000000000")</f>
        <v>0000000001</v>
      </c>
      <c r="F52" s="59" t="str">
        <f>TEXT('14表'!F52,"0000000000")</f>
        <v>0000000000</v>
      </c>
      <c r="G52" s="60" t="str">
        <f>TEXT('14表'!G52,"0000000000")</f>
        <v>0000000001</v>
      </c>
      <c r="H52" s="60" t="str">
        <f>TEXT('14表'!H52,"0000000000")</f>
        <v>0000000000</v>
      </c>
      <c r="I52" s="60" t="str">
        <f>TEXT('14表'!I52,"0000000000")</f>
        <v>0000000000</v>
      </c>
      <c r="J52" s="60" t="str">
        <f>TEXT('14表'!J52,"0000000000")</f>
        <v>0000000000</v>
      </c>
      <c r="K52" s="60" t="str">
        <f>TEXT('14表'!K52,"0000000000")</f>
        <v>0000000000</v>
      </c>
      <c r="L52" s="60" t="str">
        <f>TEXT('14表'!L52,"0000000000")</f>
        <v>0000000000</v>
      </c>
      <c r="M52" s="60" t="str">
        <f>TEXT('14表'!M52,"0000000000")</f>
        <v>0000000000</v>
      </c>
      <c r="N52" s="60" t="str">
        <f>TEXT('14表'!N52,"0000000000")</f>
        <v>0000000000</v>
      </c>
      <c r="O52" s="59" t="str">
        <f>TEXT('14表'!O52,"0000000000")</f>
        <v>0000000000</v>
      </c>
      <c r="P52" s="59" t="str">
        <f>TEXT('14表'!P52,"0000000000")</f>
        <v>0000000000</v>
      </c>
      <c r="Q52" s="59" t="str">
        <f>TEXT('14表'!Q52,"0000000000")</f>
        <v>0000000000</v>
      </c>
      <c r="R52" s="59" t="str">
        <f>TEXT('14表'!R52,"0000000000")</f>
        <v>0000000000</v>
      </c>
      <c r="S52" s="37"/>
    </row>
    <row r="53" spans="2:19" ht="18" customHeight="1" thickBot="1">
      <c r="B53" s="131"/>
      <c r="C53" s="51" t="s">
        <v>35</v>
      </c>
      <c r="D53" s="52" t="s">
        <v>87</v>
      </c>
      <c r="E53" s="59" t="str">
        <f>TEXT('14表'!E53,"0000000000")</f>
        <v>0000000006</v>
      </c>
      <c r="F53" s="59" t="str">
        <f>TEXT('14表'!F53,"0000000000")</f>
        <v>0000000001</v>
      </c>
      <c r="G53" s="60" t="str">
        <f>TEXT('14表'!G53,"0000000000")</f>
        <v>0000000006</v>
      </c>
      <c r="H53" s="60" t="str">
        <f>TEXT('14表'!H53,"0000000000")</f>
        <v>0000000001</v>
      </c>
      <c r="I53" s="60" t="str">
        <f>TEXT('14表'!I53,"0000000000")</f>
        <v>0000000000</v>
      </c>
      <c r="J53" s="60" t="str">
        <f>TEXT('14表'!J53,"0000000000")</f>
        <v>0000000000</v>
      </c>
      <c r="K53" s="60" t="str">
        <f>TEXT('14表'!K53,"0000000000")</f>
        <v>0000000000</v>
      </c>
      <c r="L53" s="60" t="str">
        <f>TEXT('14表'!L53,"0000000000")</f>
        <v>0000000000</v>
      </c>
      <c r="M53" s="60" t="str">
        <f>TEXT('14表'!M53,"0000000000")</f>
        <v>0000000000</v>
      </c>
      <c r="N53" s="60" t="str">
        <f>TEXT('14表'!N53,"0000000000")</f>
        <v>0000000000</v>
      </c>
      <c r="O53" s="59" t="str">
        <f>TEXT('14表'!O53,"0000000000")</f>
        <v>0000000000</v>
      </c>
      <c r="P53" s="59" t="str">
        <f>TEXT('14表'!P53,"0000000000")</f>
        <v>0000000000</v>
      </c>
      <c r="Q53" s="59" t="str">
        <f>TEXT('14表'!Q53,"0000000000")</f>
        <v>0000000000</v>
      </c>
      <c r="R53" s="59" t="str">
        <f>TEXT('14表'!R53,"0000000000")</f>
        <v>0000000000</v>
      </c>
      <c r="S53" s="37"/>
    </row>
    <row r="54" spans="2:19" ht="18" customHeight="1">
      <c r="B54" s="48"/>
      <c r="C54" s="39" t="s">
        <v>34</v>
      </c>
      <c r="D54" s="129" t="s">
        <v>328</v>
      </c>
      <c r="E54" s="63" t="str">
        <f>TEXT('14表'!E54,"0000000000")</f>
        <v>0000000100</v>
      </c>
      <c r="F54" s="63" t="str">
        <f>TEXT('14表'!F54,"0000000000")</f>
        <v>0000000004</v>
      </c>
      <c r="G54" s="63" t="str">
        <f>TEXT('14表'!G54,"0000000000")</f>
        <v>0000000063</v>
      </c>
      <c r="H54" s="63" t="str">
        <f>TEXT('14表'!H54,"0000000000")</f>
        <v>0000000003</v>
      </c>
      <c r="I54" s="63" t="str">
        <f>TEXT('14表'!I54,"0000000000")</f>
        <v>0000000011</v>
      </c>
      <c r="J54" s="63" t="str">
        <f>TEXT('14表'!J54,"0000000000")</f>
        <v>0000000000</v>
      </c>
      <c r="K54" s="63" t="str">
        <f>TEXT('14表'!K54,"0000000000")</f>
        <v>0000000014</v>
      </c>
      <c r="L54" s="63" t="str">
        <f>TEXT('14表'!L54,"0000000000")</f>
        <v>0000000001</v>
      </c>
      <c r="M54" s="63" t="str">
        <f>TEXT('14表'!M54,"0000000000")</f>
        <v>0000000008</v>
      </c>
      <c r="N54" s="63" t="str">
        <f>TEXT('14表'!N54,"0000000000")</f>
        <v>0000000000</v>
      </c>
      <c r="O54" s="63" t="str">
        <f>TEXT('14表'!O54,"0000000000")</f>
        <v>0000000002</v>
      </c>
      <c r="P54" s="63" t="str">
        <f>TEXT('14表'!P54,"0000000000")</f>
        <v>0000000000</v>
      </c>
      <c r="Q54" s="63" t="str">
        <f>TEXT('14表'!Q54,"0000000000")</f>
        <v>0000000002</v>
      </c>
      <c r="R54" s="63" t="str">
        <f>TEXT('14表'!R54,"0000000000")</f>
        <v>0000000000</v>
      </c>
      <c r="S54" s="37"/>
    </row>
    <row r="55" spans="2:19" ht="18" customHeight="1">
      <c r="B55" s="38"/>
      <c r="C55" s="35" t="s">
        <v>35</v>
      </c>
      <c r="D55" s="36" t="s">
        <v>329</v>
      </c>
      <c r="E55" s="8" t="str">
        <f>TEXT('14表'!E55,"0000000000")</f>
        <v>0000003026</v>
      </c>
      <c r="F55" s="8" t="str">
        <f>TEXT('14表'!F55,"0000000000")</f>
        <v>0000000207</v>
      </c>
      <c r="G55" s="8" t="str">
        <f>TEXT('14表'!G55,"0000000000")</f>
        <v>0000001165</v>
      </c>
      <c r="H55" s="8" t="str">
        <f>TEXT('14表'!H55,"0000000000")</f>
        <v>0000000108</v>
      </c>
      <c r="I55" s="8" t="str">
        <f>TEXT('14表'!I55,"0000000000")</f>
        <v>0000000448</v>
      </c>
      <c r="J55" s="8" t="str">
        <f>TEXT('14表'!J55,"0000000000")</f>
        <v>0000000028</v>
      </c>
      <c r="K55" s="8" t="str">
        <f>TEXT('14表'!K55,"0000000000")</f>
        <v>0000000468</v>
      </c>
      <c r="L55" s="8" t="str">
        <f>TEXT('14表'!L55,"0000000000")</f>
        <v>0000000022</v>
      </c>
      <c r="M55" s="8" t="str">
        <f>TEXT('14表'!M55,"0000000000")</f>
        <v>0000000679</v>
      </c>
      <c r="N55" s="8" t="str">
        <f>TEXT('14表'!N55,"0000000000")</f>
        <v>0000000028</v>
      </c>
      <c r="O55" s="8" t="str">
        <f>TEXT('14表'!O55,"0000000000")</f>
        <v>0000000141</v>
      </c>
      <c r="P55" s="8" t="str">
        <f>TEXT('14表'!P55,"0000000000")</f>
        <v>0000000012</v>
      </c>
      <c r="Q55" s="8" t="str">
        <f>TEXT('14表'!Q55,"0000000000")</f>
        <v>0000000125</v>
      </c>
      <c r="R55" s="8" t="str">
        <f>TEXT('14表'!R55,"0000000000")</f>
        <v>0000000009</v>
      </c>
      <c r="S55" s="37"/>
    </row>
    <row r="56" spans="2:19">
      <c r="C56" s="40"/>
    </row>
    <row r="57" spans="2:19" ht="13.5">
      <c r="B57" s="41" t="s">
        <v>81</v>
      </c>
      <c r="C57" s="40"/>
    </row>
    <row r="58" spans="2:19">
      <c r="B58" s="66" t="s">
        <v>104</v>
      </c>
      <c r="C58" s="67"/>
      <c r="D58" s="66"/>
      <c r="E58" s="66"/>
      <c r="F58" s="66"/>
      <c r="G58" s="66"/>
      <c r="H58" s="66"/>
      <c r="I58" s="66"/>
    </row>
    <row r="59" spans="2:19">
      <c r="B59" s="66" t="s">
        <v>105</v>
      </c>
      <c r="C59" s="67"/>
      <c r="D59" s="66"/>
      <c r="E59" s="66"/>
      <c r="F59" s="66"/>
      <c r="G59" s="66"/>
      <c r="H59" s="66"/>
      <c r="I59" s="66"/>
    </row>
    <row r="60" spans="2:19">
      <c r="B60" s="66" t="s">
        <v>106</v>
      </c>
      <c r="C60" s="67"/>
      <c r="D60" s="66"/>
      <c r="E60" s="66"/>
      <c r="F60" s="66"/>
      <c r="G60" s="66"/>
      <c r="H60" s="66"/>
      <c r="I60" s="66"/>
      <c r="J60" s="132"/>
    </row>
    <row r="61" spans="2:19">
      <c r="B61" s="66" t="s">
        <v>107</v>
      </c>
      <c r="C61" s="66"/>
      <c r="D61" s="66"/>
      <c r="E61" s="66"/>
      <c r="F61" s="66"/>
      <c r="G61" s="66"/>
      <c r="H61" s="66"/>
      <c r="I61" s="66"/>
    </row>
    <row r="62" spans="2:19">
      <c r="B62" s="66" t="s">
        <v>108</v>
      </c>
      <c r="C62" s="66"/>
      <c r="D62" s="66"/>
      <c r="E62" s="66"/>
      <c r="F62" s="66"/>
      <c r="G62" s="66"/>
      <c r="H62" s="66"/>
      <c r="I62" s="66"/>
    </row>
    <row r="66" spans="2:2" s="73" customFormat="1">
      <c r="B66" s="73" t="str">
        <f>CONCATENATE(B6,C6,E12,F12,G12,H12,I12,J12,K12,L12,M12,N12,O12,P12,Q12,R12)&amp;CONCATENATE(E13,F13,G13,H13,I13,J13,K13,L13,M13,N13,O13,P13,Q13,R13)&amp;CONCATENATE(E14,F14,G14,H14,I14,J14,K14,L14,M14,N14,O14,P14,Q14,R14)&amp;CONCATENATE(E15,F15,G15,H15,I15,J15,K15,L15,M15,N15,O15,P15,Q15,R15)&amp;CONCATENATE(E16,F16,G16,H16,I16,J16,K16,L16,M16,N16,O16,P16,Q16,R16)&amp;CONCATENATE(E17,F17,G17,H17,I17,J17,K17,L17,M17,N17,O17,P17,Q17,R17)&amp;CONCATENATE(E18,F18,G18,H18,I18,J18,K18,L18,M18,N18,O18,P18,Q18,R18)&amp;CONCATENATE(E19,F19,G19,H19,I19,J19,K19,L19,M19,N19,O19,P19,Q19,R19)&amp;CONCATENATE(E20,F20,G20,H20,I20,J20,K20,L20,M20,N20,O20,P20,Q20,R20)&amp;CONCATENATE(E21,F21,G21,H21,I21,J21,K21,L21,M21,N21,O21,P21,Q21,R21)</f>
        <v>310014000000000000004000000000000000000030000000000000000000000000000000000000001000000000000000000000000000000000000000000000000000000000000000000000000000002020000000017000000007800000000050000000060000000000500000000150000000002000000001000000000010000000029000000000400000000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800000000000000000000000000000000000000030000000000000000000100000000000000000002000000000000000000000000000000000000000200000000000000000168000000001000000000050000000000000000004700000000010000000021000000000100000000340000000002000000000100000000000000000060000000000600000000080000000000000000000000000000000000000003000000000000000000010000000000000000000200000000000000000000000000000000000000020000000000000000016700000000100000000005000000000000000000470000000001000000002100000000010000000034000000000200000000000000000000000000006000000000060000000000000000000000000000000000000000000000000000000000000000000000000000000000000000000000000000000000000000000000000000000000000000000000000000010000000000000000000000000000000000000000000000000000000000000000000000000000000000000000000000000001000000000000000000000000000000</v>
      </c>
    </row>
    <row r="67" spans="2:2" s="73" customFormat="1">
      <c r="B67" s="74" t="str">
        <f>CONCATENATE(E22,F22,G22,H22,I22,J22,K22,L22,M22,N22,O22,P22,Q22,R22)&amp;CONCATENATE(E23,F23,G23,H23,I23,J23,K23,L23,M23,N23,O23,P23,Q23,R23)&amp;CONCATENATE(E24,F24,G24,H24,I24,J24,K24,L24,M24,N24,O24,P24,Q24,R24)&amp;CONCATENATE(E25,F25,G25,H25,I25,J25,K25,L25,M25,N25,O25,P25,Q25,R25)&amp;CONCATENATE(E26,F26,G26,H26,I26,J26,K26,L26,M26,N26,O26,P26,Q26,R26)&amp;CONCATENATE(E27,F27,G27,H27,I27,J27,K27,L27,M27,N27,O27,P27,Q27,R27)&amp;CONCATENATE(E28,F28,G28,H28,I28,J28,K28,L28,M28,N28,O28,P28,Q28,R28)&amp;CONCATENATE(E29,F29,G29,H29,I29,J29,K29,L29,M29,N29,O29,P29,Q29,R29)&amp;CONCATENATE(E30,F30,G30,H30,I30,J30,K30,L30,M30,N30,O30,P30,Q30,R30)&amp;CONCATENATE(E31,F31,G31,H31,I31,J31,K31,L31,M31,N31,O31,P31,Q31,R31)</f>
        <v>00000000000000000000000000000000000000000000000000000000000000000000000000000000000000000000000000000000000000000000000000000000000000000000000000003800000000030000000001000000000000000000010000000000000000002000000000020000000016000000000100000000000000000000000000000000000000000000000063000000000200000000450000000002000000000600000000000000000007000000000000000000030000000000000000000200000000000000000000000000000000000014700000000071000000034300000000240000000318000000002200000002490000000006000000039400000000080000000111000000000800000000550000000003000000003000000000010000000020000000000100000000040000000000000000000400000000000000000002000000000000000000000000000000000000000000000000000000000568000000003300000002050000000014000000017600000000100000000079000000000100000000450000000003000000003100000000020000000032000000000300000000180000000001000000001500000000010000000001000000000000000000010000000000000000000100000000000000000000000000000000000000000000000000000000076800000000320000000092000000001000000000930000000010000000015200000000030000000347000000000500000000610000000004000000002300000000000000000004000000000000000000010000000000000000000000000000000000000001000000000000000000000000000000000000000200000000000000000000000000000000000001210000000006000000003700000000000000000046000000000200000000180000000002000000000200000000000000000018000000000200000000000000000000</v>
      </c>
    </row>
    <row r="68" spans="2:2" s="73" customFormat="1">
      <c r="B68" s="74" t="str">
        <f>CONCATENATE(E32,F32,G32,H32,I32,J32,K32,L32,M32,N32,O32,P32,Q32,R32)&amp;CONCATENATE(E33,F33,G33,H33,I33,J33,K33,L33,M33,N33,O33,P33,Q33,R33)&amp;CONCATENATE(E34,F34,G34,H34,I34,J34,K34,L34,M34,N34,O34,P34,Q34,R34)&amp;CONCATENATE(E35,F35,G35,H35,I35,J35,K35,L35,M35,N35,O35,P35,Q35,R35)&amp;CONCATENATE(E36,F36,G36,H36,I36,J36,K36,L36,M36,N36,O36,P36,Q36,R36)&amp;CONCATENATE(E37,F37,G37,H37,I37,J37,K37,L37,M37,N37,O37,P37,Q37,R37)&amp;CONCATENATE(E38,F38,G38,H38,I38,J38,K38,L38,M38,N38,O38,P38,Q38,R38)&amp;CONCATENATE(E39,F39,G39,H39,I39,J39,K39,L39,M39,N39,O39,P39,Q39,R39)&amp;CONCATENATE(E40,F40,G40,H40,I40,J40,K40,L40,M40,N40,O40,P40,Q40,R40)&amp;CONCATENATE(E41,F41,G41,H41,I41,J41,K41,L41,M41,N41,O41,P41,Q41,R41)</f>
        <v>00000000110000000000000000000900000000000000000001000000000000000000010000000000000000000000000000000000000000000000000000000000000000000000000000001300000000000000000009000000000000000000030000000000000000000000000000000000000000000000000000000000010000000000000000000000000000000000000001000000000000000000010000000000000000000000000000000000000000000000000000000000000000000000000000000000000000000000000000000000000000000000060000000000000000000400000000000000000001000000000000000000000000000000000000000000000000000000000001000000000000000000000000000000000000001000000000000000000008000000000000000000010000000000000000000100000000000000000000000000000000000000000000000000000000000000000000000000000007000000000000000000050000000000000000000200000000000000000000000000000000000000000000000000000000000000000000000000000000000000000000000000250000000002000000001500000000010000000002000000000000000000050000000001000000000300000000000000000000000000000000000000000000000000000000114800000001060000000738000000007900000000220000000000000000016300000000110000000225000000001600000000000000000000000000000000000000000000000011000000000100000000080000000001000000000000000000000000000002000000000000000000010000000000000000000000000000000000000000000000000000000006190000000052000000046100000000510000000004000000000000000000910000000000000000006300000000010000000000000000000000000000000000000000</v>
      </c>
    </row>
    <row r="69" spans="2:2" s="73" customFormat="1">
      <c r="B69" s="74" t="str">
        <f>CONCATENATE(E42,F42,G42,H42,I42,J42,K42,L42,M42,N42,O42,P42,Q42,R42)&amp;CONCATENATE(E43,F43,G43,H43,I43,J43,K43,L43,M43,N43,O43,P43,Q43,R43)&amp;CONCATENATE(E44,F44,G44,H44,I44,J44,K44,L44,M44,N44,O44,P44,Q44,R44)&amp;CONCATENATE(E45,F45,G45,H45,I45,J45,K45,L45,M45,N45,O45,P45,Q45,R45)&amp;CONCATENATE(E46,F46,G46,H46,I46,J46,K46,L46,M46,N46,O46,P46,Q46,R46)&amp;CONCATENATE(E47,F47,G47,H47,I47,J47,K47,L47,M47,N47,O47,P47,Q47,R47)&amp;CONCATENATE(E48,F48,G48,H48,I48,J48,K48,L48,M48,N48,O48,P48,Q48,R48)&amp;CONCATENATE(E49,F49,G49,H49,I49,J49,K49,L49,M49,N49,O49,P49,Q49,R49)&amp;CONCATENATE(E50,F50,G50,H50,I50,J50,K50,L50,M50,N50,O50,P50,Q50,R50)&amp;CONCATENATE(E51,F51,G51,H51,I51,J51,K51,L51,M51,N51,O51,P51,Q51,R51)&amp;CONCATENATE(E52,F52,G52,H52,I52,J52,K52,L52,M52,N52,O52,P52,Q52,R52)&amp;CONCATENATE(E53,F53,G53,H53,I53,J53,K53,L53,M53,N53,O53,P53,Q53,R53)&amp;CONCATENATE(E54,F54,G54,H54,I54,J54,K54,L54,M54,N54,O54,P54,Q54,R54)&amp;CONCATENATE(E55,F55,G55,H55,I55,J55,K55,L55,M55,N55,O55,P55,Q55,R55)</f>
        <v>0000000001000000000000000000010000000000000000000000000000000000000000000000000000000000000000000000000000000000000000000000000000000000000000000002670000000032000000025400000000260000000000000000000000000000110000000005000000000200000000010000000000000000000000000000000000000000000000000700000000010000000005000000000000000000000000000000000000000100000000010000000001000000000000000000000000000000000000000000000000000000000040000000000300000000020000000000000000000100000000000000000027000000000300000000100000000000000000000000000000000000000000000000000000000000050000000000000000000000000000000000000002000000000000000000020000000000000000000100000000000000000000000000000000000000000000000000000000013500000000110000000000000000000000000000000000000000000000000600000000010000000129000000001000000000000000000000000000000000000000000000000000000000000000000000000000000000000000000000000000000000000000000000000000000000000000000000000000000000000000000000000000000000000000000000040000000001000000000100000000000000000000000000000000000000000000000000000000000300000000010000000000000000000000000000000000000000000000000000000000000000000000000000000000000000000000000000000000000000000000000000000000000000000000000000000000000000000000000000000000000000000077000000000600000000140000000001000000001700000000000000000028000000000200000000180000000003000000000000000000000000000000000000000000000000010000000000000000000100000000000000000000000000000000000000000000000000000000000000000000000000000000000000000000000000000000000000000000000600000000010000000006000000000100000000000000000000000000000000000000000000000000000000000000000000000000000000000000000000000000000000000100000000000400000000630000000003000000001100000000000000000014000000000100000000080000000000000000000200000000000000000002000000000000000030260000000207000000116500000001080000000448000000002800000004680000000022000000067900000000280000000141000000001200000001250000000009</v>
      </c>
    </row>
    <row r="72" spans="2:2" ht="16.5" customHeight="1">
      <c r="B72" s="72">
        <f>LEN(A1)</f>
        <v>6171</v>
      </c>
    </row>
    <row r="73" spans="2:2" ht="16.5" customHeight="1">
      <c r="B73" s="10">
        <f>LEN(B66)</f>
        <v>1411</v>
      </c>
    </row>
    <row r="74" spans="2:2" ht="16.5" customHeight="1">
      <c r="B74" s="10">
        <f>LEN(B67)</f>
        <v>1400</v>
      </c>
    </row>
    <row r="75" spans="2:2" ht="16.5" customHeight="1">
      <c r="B75" s="10">
        <f>LEN(B68)</f>
        <v>1400</v>
      </c>
    </row>
    <row r="76" spans="2:2" ht="16.5" customHeight="1">
      <c r="B76" s="10">
        <f>LEN(B69)</f>
        <v>1960</v>
      </c>
    </row>
  </sheetData>
  <sheetProtection selectLockedCells="1"/>
  <phoneticPr fontId="4"/>
  <dataValidations count="1">
    <dataValidation imeMode="off" allowBlank="1" showInputMessage="1" showErrorMessage="1" sqref="C6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landscape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5"/>
  <sheetViews>
    <sheetView showGridLines="0" topLeftCell="A64" workbookViewId="0">
      <selection activeCell="G88" sqref="G88"/>
    </sheetView>
  </sheetViews>
  <sheetFormatPr defaultRowHeight="13.5"/>
  <cols>
    <col min="1" max="1" width="9.85546875" style="110" customWidth="1"/>
    <col min="2" max="2" width="14.42578125" style="111" customWidth="1"/>
    <col min="3" max="16384" width="9.140625" style="106"/>
  </cols>
  <sheetData>
    <row r="1" spans="1:2" s="105" customFormat="1" ht="15" customHeight="1">
      <c r="A1" s="118" t="s">
        <v>220</v>
      </c>
      <c r="B1" s="119" t="s">
        <v>0</v>
      </c>
    </row>
    <row r="2" spans="1:2" ht="15" customHeight="1">
      <c r="A2" s="120" t="s">
        <v>221</v>
      </c>
      <c r="B2" s="121" t="s">
        <v>136</v>
      </c>
    </row>
    <row r="3" spans="1:2" ht="15" customHeight="1">
      <c r="A3" s="120" t="s">
        <v>222</v>
      </c>
      <c r="B3" s="121" t="s">
        <v>137</v>
      </c>
    </row>
    <row r="4" spans="1:2" ht="15" customHeight="1">
      <c r="A4" s="120" t="s">
        <v>223</v>
      </c>
      <c r="B4" s="121" t="s">
        <v>138</v>
      </c>
    </row>
    <row r="5" spans="1:2" ht="15" customHeight="1">
      <c r="A5" s="120" t="s">
        <v>224</v>
      </c>
      <c r="B5" s="121" t="s">
        <v>139</v>
      </c>
    </row>
    <row r="6" spans="1:2" ht="15" customHeight="1">
      <c r="A6" s="120" t="s">
        <v>225</v>
      </c>
      <c r="B6" s="121" t="s">
        <v>140</v>
      </c>
    </row>
    <row r="7" spans="1:2" ht="15" customHeight="1">
      <c r="A7" s="120" t="s">
        <v>353</v>
      </c>
      <c r="B7" s="141" t="s">
        <v>354</v>
      </c>
    </row>
    <row r="8" spans="1:2" ht="15" customHeight="1">
      <c r="A8" s="120" t="s">
        <v>226</v>
      </c>
      <c r="B8" s="121" t="s">
        <v>141</v>
      </c>
    </row>
    <row r="9" spans="1:2" ht="15" customHeight="1">
      <c r="A9" s="122" t="s">
        <v>227</v>
      </c>
      <c r="B9" s="123" t="s">
        <v>142</v>
      </c>
    </row>
    <row r="10" spans="1:2" ht="15" customHeight="1">
      <c r="A10" s="120" t="s">
        <v>228</v>
      </c>
      <c r="B10" s="121" t="s">
        <v>1</v>
      </c>
    </row>
    <row r="11" spans="1:2" ht="15" customHeight="1">
      <c r="A11" s="120" t="s">
        <v>229</v>
      </c>
      <c r="B11" s="121" t="s">
        <v>143</v>
      </c>
    </row>
    <row r="12" spans="1:2" ht="15" customHeight="1">
      <c r="A12" s="120" t="s">
        <v>230</v>
      </c>
      <c r="B12" s="121" t="s">
        <v>2</v>
      </c>
    </row>
    <row r="13" spans="1:2" ht="15" customHeight="1">
      <c r="A13" s="120" t="s">
        <v>231</v>
      </c>
      <c r="B13" s="121" t="s">
        <v>144</v>
      </c>
    </row>
    <row r="14" spans="1:2" ht="15" customHeight="1">
      <c r="A14" s="120" t="s">
        <v>232</v>
      </c>
      <c r="B14" s="121" t="s">
        <v>145</v>
      </c>
    </row>
    <row r="15" spans="1:2" ht="15" customHeight="1">
      <c r="A15" s="120" t="s">
        <v>368</v>
      </c>
      <c r="B15" s="121" t="s">
        <v>369</v>
      </c>
    </row>
    <row r="16" spans="1:2" ht="15" customHeight="1">
      <c r="A16" s="120" t="s">
        <v>233</v>
      </c>
      <c r="B16" s="121" t="s">
        <v>3</v>
      </c>
    </row>
    <row r="17" spans="1:2" ht="15" customHeight="1">
      <c r="A17" s="120" t="s">
        <v>234</v>
      </c>
      <c r="B17" s="121" t="s">
        <v>146</v>
      </c>
    </row>
    <row r="18" spans="1:2" ht="15" customHeight="1">
      <c r="A18" s="120" t="s">
        <v>235</v>
      </c>
      <c r="B18" s="121" t="s">
        <v>147</v>
      </c>
    </row>
    <row r="19" spans="1:2" ht="15" customHeight="1">
      <c r="A19" s="120" t="s">
        <v>356</v>
      </c>
      <c r="B19" s="121" t="s">
        <v>357</v>
      </c>
    </row>
    <row r="20" spans="1:2" ht="15" customHeight="1">
      <c r="A20" s="120" t="s">
        <v>236</v>
      </c>
      <c r="B20" s="121" t="s">
        <v>148</v>
      </c>
    </row>
    <row r="21" spans="1:2" ht="15" customHeight="1">
      <c r="A21" s="120" t="s">
        <v>237</v>
      </c>
      <c r="B21" s="121" t="s">
        <v>4</v>
      </c>
    </row>
    <row r="22" spans="1:2" ht="15" customHeight="1">
      <c r="A22" s="120" t="s">
        <v>238</v>
      </c>
      <c r="B22" s="121" t="s">
        <v>149</v>
      </c>
    </row>
    <row r="23" spans="1:2" ht="15" customHeight="1">
      <c r="A23" s="120" t="s">
        <v>239</v>
      </c>
      <c r="B23" s="121" t="s">
        <v>150</v>
      </c>
    </row>
    <row r="24" spans="1:2" ht="15" customHeight="1">
      <c r="A24" s="122" t="s">
        <v>240</v>
      </c>
      <c r="B24" s="123" t="s">
        <v>241</v>
      </c>
    </row>
    <row r="25" spans="1:2" ht="15" customHeight="1">
      <c r="A25" s="122" t="s">
        <v>334</v>
      </c>
      <c r="B25" s="123" t="s">
        <v>335</v>
      </c>
    </row>
    <row r="26" spans="1:2" ht="15" customHeight="1">
      <c r="A26" s="120" t="s">
        <v>242</v>
      </c>
      <c r="B26" s="121" t="s">
        <v>151</v>
      </c>
    </row>
    <row r="27" spans="1:2" ht="15" customHeight="1">
      <c r="A27" s="120" t="s">
        <v>243</v>
      </c>
      <c r="B27" s="121" t="s">
        <v>152</v>
      </c>
    </row>
    <row r="28" spans="1:2" ht="15" customHeight="1">
      <c r="A28" s="120" t="s">
        <v>244</v>
      </c>
      <c r="B28" s="121" t="s">
        <v>153</v>
      </c>
    </row>
    <row r="29" spans="1:2" ht="15" customHeight="1">
      <c r="A29" s="120" t="s">
        <v>345</v>
      </c>
      <c r="B29" s="121" t="s">
        <v>346</v>
      </c>
    </row>
    <row r="30" spans="1:2" ht="15" customHeight="1">
      <c r="A30" s="120" t="s">
        <v>358</v>
      </c>
      <c r="B30" s="121" t="s">
        <v>359</v>
      </c>
    </row>
    <row r="31" spans="1:2" ht="15" customHeight="1">
      <c r="A31" s="120" t="s">
        <v>245</v>
      </c>
      <c r="B31" s="121" t="s">
        <v>5</v>
      </c>
    </row>
    <row r="32" spans="1:2" ht="15" customHeight="1">
      <c r="A32" s="120" t="s">
        <v>246</v>
      </c>
      <c r="B32" s="121" t="s">
        <v>154</v>
      </c>
    </row>
    <row r="33" spans="1:2" ht="15" customHeight="1">
      <c r="A33" s="120" t="s">
        <v>247</v>
      </c>
      <c r="B33" s="121" t="s">
        <v>155</v>
      </c>
    </row>
    <row r="34" spans="1:2" ht="15" customHeight="1">
      <c r="A34" s="122" t="s">
        <v>248</v>
      </c>
      <c r="B34" s="123" t="s">
        <v>156</v>
      </c>
    </row>
    <row r="35" spans="1:2" ht="15" customHeight="1">
      <c r="A35" s="120" t="s">
        <v>249</v>
      </c>
      <c r="B35" s="121" t="s">
        <v>157</v>
      </c>
    </row>
    <row r="36" spans="1:2" ht="15" customHeight="1">
      <c r="A36" s="120" t="s">
        <v>347</v>
      </c>
      <c r="B36" s="121" t="s">
        <v>348</v>
      </c>
    </row>
    <row r="37" spans="1:2" ht="15" customHeight="1">
      <c r="A37" s="120" t="s">
        <v>250</v>
      </c>
      <c r="B37" s="121" t="s">
        <v>6</v>
      </c>
    </row>
    <row r="38" spans="1:2" ht="15" customHeight="1">
      <c r="A38" s="120" t="s">
        <v>251</v>
      </c>
      <c r="B38" s="121" t="s">
        <v>158</v>
      </c>
    </row>
    <row r="39" spans="1:2" ht="15" customHeight="1">
      <c r="A39" s="120" t="s">
        <v>252</v>
      </c>
      <c r="B39" s="121" t="s">
        <v>159</v>
      </c>
    </row>
    <row r="40" spans="1:2" ht="15" customHeight="1">
      <c r="A40" s="120" t="s">
        <v>253</v>
      </c>
      <c r="B40" s="121" t="s">
        <v>160</v>
      </c>
    </row>
    <row r="41" spans="1:2" ht="15" customHeight="1">
      <c r="A41" s="120" t="s">
        <v>333</v>
      </c>
      <c r="B41" s="121" t="s">
        <v>161</v>
      </c>
    </row>
    <row r="42" spans="1:2" ht="15" customHeight="1">
      <c r="A42" s="120" t="s">
        <v>254</v>
      </c>
      <c r="B42" s="121" t="s">
        <v>7</v>
      </c>
    </row>
    <row r="43" spans="1:2" ht="15" customHeight="1">
      <c r="A43" s="120" t="s">
        <v>255</v>
      </c>
      <c r="B43" s="121" t="s">
        <v>162</v>
      </c>
    </row>
    <row r="44" spans="1:2" ht="15" customHeight="1">
      <c r="A44" s="120" t="s">
        <v>256</v>
      </c>
      <c r="B44" s="121" t="s">
        <v>8</v>
      </c>
    </row>
    <row r="45" spans="1:2" ht="15" customHeight="1">
      <c r="A45" s="120" t="s">
        <v>257</v>
      </c>
      <c r="B45" s="121" t="s">
        <v>163</v>
      </c>
    </row>
    <row r="46" spans="1:2" ht="15" customHeight="1">
      <c r="A46" s="120" t="s">
        <v>258</v>
      </c>
      <c r="B46" s="121" t="s">
        <v>9</v>
      </c>
    </row>
    <row r="47" spans="1:2" ht="15" customHeight="1">
      <c r="A47" s="120" t="s">
        <v>259</v>
      </c>
      <c r="B47" s="121" t="s">
        <v>164</v>
      </c>
    </row>
    <row r="48" spans="1:2" ht="15" customHeight="1">
      <c r="A48" s="120" t="s">
        <v>260</v>
      </c>
      <c r="B48" s="121" t="s">
        <v>165</v>
      </c>
    </row>
    <row r="49" spans="1:2" ht="15" customHeight="1">
      <c r="A49" s="120" t="s">
        <v>370</v>
      </c>
      <c r="B49" s="121" t="s">
        <v>372</v>
      </c>
    </row>
    <row r="50" spans="1:2" ht="15" customHeight="1">
      <c r="A50" s="120" t="s">
        <v>261</v>
      </c>
      <c r="B50" s="121" t="s">
        <v>166</v>
      </c>
    </row>
    <row r="51" spans="1:2" ht="15" customHeight="1">
      <c r="A51" s="120" t="s">
        <v>371</v>
      </c>
      <c r="B51" s="121" t="s">
        <v>373</v>
      </c>
    </row>
    <row r="52" spans="1:2" ht="15" customHeight="1">
      <c r="A52" s="120" t="s">
        <v>262</v>
      </c>
      <c r="B52" s="121" t="s">
        <v>10</v>
      </c>
    </row>
    <row r="53" spans="1:2" ht="15" customHeight="1">
      <c r="A53" s="120" t="s">
        <v>263</v>
      </c>
      <c r="B53" s="121" t="s">
        <v>167</v>
      </c>
    </row>
    <row r="54" spans="1:2" s="107" customFormat="1" ht="15" customHeight="1">
      <c r="A54" s="120" t="s">
        <v>264</v>
      </c>
      <c r="B54" s="121" t="s">
        <v>11</v>
      </c>
    </row>
    <row r="55" spans="1:2" s="107" customFormat="1" ht="15" customHeight="1">
      <c r="A55" s="120" t="s">
        <v>265</v>
      </c>
      <c r="B55" s="121" t="s">
        <v>168</v>
      </c>
    </row>
    <row r="56" spans="1:2" s="107" customFormat="1" ht="15" customHeight="1">
      <c r="A56" s="120" t="s">
        <v>266</v>
      </c>
      <c r="B56" s="121" t="s">
        <v>12</v>
      </c>
    </row>
    <row r="57" spans="1:2" s="107" customFormat="1" ht="15" customHeight="1">
      <c r="A57" s="120" t="s">
        <v>267</v>
      </c>
      <c r="B57" s="121" t="s">
        <v>169</v>
      </c>
    </row>
    <row r="58" spans="1:2" s="107" customFormat="1" ht="15" customHeight="1">
      <c r="A58" s="120" t="s">
        <v>268</v>
      </c>
      <c r="B58" s="121" t="s">
        <v>170</v>
      </c>
    </row>
    <row r="59" spans="1:2" s="107" customFormat="1" ht="15" customHeight="1">
      <c r="A59" s="120" t="s">
        <v>269</v>
      </c>
      <c r="B59" s="121" t="s">
        <v>13</v>
      </c>
    </row>
    <row r="60" spans="1:2" s="107" customFormat="1" ht="15" customHeight="1">
      <c r="A60" s="122" t="s">
        <v>270</v>
      </c>
      <c r="B60" s="123" t="s">
        <v>171</v>
      </c>
    </row>
    <row r="61" spans="1:2" s="107" customFormat="1" ht="15" customHeight="1">
      <c r="A61" s="120" t="s">
        <v>271</v>
      </c>
      <c r="B61" s="121" t="s">
        <v>172</v>
      </c>
    </row>
    <row r="62" spans="1:2" s="107" customFormat="1" ht="15" customHeight="1">
      <c r="A62" s="120" t="s">
        <v>272</v>
      </c>
      <c r="B62" s="121" t="s">
        <v>173</v>
      </c>
    </row>
    <row r="63" spans="1:2" ht="15" customHeight="1">
      <c r="A63" s="120" t="s">
        <v>273</v>
      </c>
      <c r="B63" s="121" t="s">
        <v>174</v>
      </c>
    </row>
    <row r="64" spans="1:2" ht="15" customHeight="1">
      <c r="A64" s="120" t="s">
        <v>274</v>
      </c>
      <c r="B64" s="121" t="s">
        <v>175</v>
      </c>
    </row>
    <row r="65" spans="1:2" ht="15" customHeight="1">
      <c r="A65" s="120" t="s">
        <v>275</v>
      </c>
      <c r="B65" s="121" t="s">
        <v>176</v>
      </c>
    </row>
    <row r="66" spans="1:2" ht="15" customHeight="1">
      <c r="A66" s="122" t="s">
        <v>276</v>
      </c>
      <c r="B66" s="123" t="s">
        <v>277</v>
      </c>
    </row>
    <row r="67" spans="1:2" ht="15" customHeight="1">
      <c r="A67" s="120" t="s">
        <v>278</v>
      </c>
      <c r="B67" s="121" t="s">
        <v>14</v>
      </c>
    </row>
    <row r="68" spans="1:2" ht="15" customHeight="1">
      <c r="A68" s="120" t="s">
        <v>279</v>
      </c>
      <c r="B68" s="121" t="s">
        <v>177</v>
      </c>
    </row>
    <row r="69" spans="1:2" ht="15" customHeight="1">
      <c r="A69" s="120" t="s">
        <v>280</v>
      </c>
      <c r="B69" s="121" t="s">
        <v>15</v>
      </c>
    </row>
    <row r="70" spans="1:2" ht="15" customHeight="1">
      <c r="A70" s="120" t="s">
        <v>281</v>
      </c>
      <c r="B70" s="121" t="s">
        <v>178</v>
      </c>
    </row>
    <row r="71" spans="1:2" ht="15" customHeight="1">
      <c r="A71" s="120" t="s">
        <v>282</v>
      </c>
      <c r="B71" s="121" t="s">
        <v>179</v>
      </c>
    </row>
    <row r="72" spans="1:2" ht="15" customHeight="1">
      <c r="A72" s="122" t="s">
        <v>283</v>
      </c>
      <c r="B72" s="123" t="s">
        <v>180</v>
      </c>
    </row>
    <row r="73" spans="1:2" ht="15" customHeight="1">
      <c r="A73" s="120" t="s">
        <v>284</v>
      </c>
      <c r="B73" s="121" t="s">
        <v>181</v>
      </c>
    </row>
    <row r="74" spans="1:2" ht="15" customHeight="1">
      <c r="A74" s="120" t="s">
        <v>336</v>
      </c>
      <c r="B74" s="121" t="s">
        <v>337</v>
      </c>
    </row>
    <row r="75" spans="1:2" ht="15" customHeight="1">
      <c r="A75" s="120" t="s">
        <v>342</v>
      </c>
      <c r="B75" s="121" t="s">
        <v>343</v>
      </c>
    </row>
    <row r="76" spans="1:2" ht="15" customHeight="1">
      <c r="A76" s="120" t="s">
        <v>360</v>
      </c>
      <c r="B76" s="121" t="s">
        <v>361</v>
      </c>
    </row>
    <row r="77" spans="1:2" ht="15" customHeight="1">
      <c r="A77" s="120" t="s">
        <v>374</v>
      </c>
      <c r="B77" s="121" t="s">
        <v>375</v>
      </c>
    </row>
    <row r="78" spans="1:2" ht="15" customHeight="1">
      <c r="A78" s="122" t="s">
        <v>285</v>
      </c>
      <c r="B78" s="123" t="s">
        <v>16</v>
      </c>
    </row>
    <row r="79" spans="1:2" ht="15" customHeight="1">
      <c r="A79" s="120" t="s">
        <v>286</v>
      </c>
      <c r="B79" s="121" t="s">
        <v>182</v>
      </c>
    </row>
    <row r="80" spans="1:2" ht="15" customHeight="1">
      <c r="A80" s="120" t="s">
        <v>287</v>
      </c>
      <c r="B80" s="121" t="s">
        <v>183</v>
      </c>
    </row>
    <row r="81" spans="1:2" ht="15" customHeight="1">
      <c r="A81" s="122" t="s">
        <v>288</v>
      </c>
      <c r="B81" s="123" t="s">
        <v>184</v>
      </c>
    </row>
    <row r="82" spans="1:2" ht="15" customHeight="1">
      <c r="A82" s="122" t="s">
        <v>289</v>
      </c>
      <c r="B82" s="123" t="s">
        <v>290</v>
      </c>
    </row>
    <row r="83" spans="1:2" ht="15" customHeight="1">
      <c r="A83" s="122" t="s">
        <v>363</v>
      </c>
      <c r="B83" s="123" t="s">
        <v>362</v>
      </c>
    </row>
    <row r="84" spans="1:2" ht="15" customHeight="1">
      <c r="A84" s="122" t="s">
        <v>291</v>
      </c>
      <c r="B84" s="123" t="s">
        <v>17</v>
      </c>
    </row>
    <row r="85" spans="1:2" s="108" customFormat="1" ht="15" customHeight="1">
      <c r="A85" s="120" t="s">
        <v>292</v>
      </c>
      <c r="B85" s="121" t="s">
        <v>185</v>
      </c>
    </row>
    <row r="86" spans="1:2" s="108" customFormat="1" ht="15" customHeight="1">
      <c r="A86" s="120" t="s">
        <v>293</v>
      </c>
      <c r="B86" s="124" t="s">
        <v>18</v>
      </c>
    </row>
    <row r="87" spans="1:2" s="108" customFormat="1" ht="15" customHeight="1">
      <c r="A87" s="120" t="s">
        <v>294</v>
      </c>
      <c r="B87" s="121" t="s">
        <v>186</v>
      </c>
    </row>
    <row r="88" spans="1:2" ht="15" customHeight="1">
      <c r="A88" s="120" t="s">
        <v>295</v>
      </c>
      <c r="B88" s="124" t="s">
        <v>187</v>
      </c>
    </row>
    <row r="89" spans="1:2" ht="15" customHeight="1">
      <c r="A89" s="120" t="s">
        <v>364</v>
      </c>
      <c r="B89" s="124" t="s">
        <v>365</v>
      </c>
    </row>
    <row r="90" spans="1:2" ht="15" customHeight="1">
      <c r="A90" s="120" t="s">
        <v>296</v>
      </c>
      <c r="B90" s="124" t="s">
        <v>188</v>
      </c>
    </row>
    <row r="91" spans="1:2" ht="15" customHeight="1">
      <c r="A91" s="120" t="s">
        <v>366</v>
      </c>
      <c r="B91" s="124" t="s">
        <v>367</v>
      </c>
    </row>
    <row r="92" spans="1:2" ht="15" customHeight="1">
      <c r="A92" s="120" t="s">
        <v>297</v>
      </c>
      <c r="B92" s="121" t="s">
        <v>19</v>
      </c>
    </row>
    <row r="93" spans="1:2" ht="15" customHeight="1">
      <c r="A93" s="120" t="s">
        <v>298</v>
      </c>
      <c r="B93" s="121" t="s">
        <v>189</v>
      </c>
    </row>
    <row r="94" spans="1:2" ht="15" customHeight="1">
      <c r="A94" s="120" t="s">
        <v>299</v>
      </c>
      <c r="B94" s="121" t="s">
        <v>190</v>
      </c>
    </row>
    <row r="95" spans="1:2" ht="15" customHeight="1">
      <c r="A95" s="120" t="s">
        <v>300</v>
      </c>
      <c r="B95" s="121" t="s">
        <v>20</v>
      </c>
    </row>
    <row r="96" spans="1:2" ht="15" customHeight="1">
      <c r="A96" s="120" t="s">
        <v>301</v>
      </c>
      <c r="B96" s="121" t="s">
        <v>191</v>
      </c>
    </row>
    <row r="97" spans="1:2" ht="15" customHeight="1">
      <c r="A97" s="120" t="s">
        <v>302</v>
      </c>
      <c r="B97" s="121" t="s">
        <v>192</v>
      </c>
    </row>
    <row r="98" spans="1:2" ht="15" customHeight="1">
      <c r="A98" s="120" t="s">
        <v>351</v>
      </c>
      <c r="B98" s="121" t="s">
        <v>352</v>
      </c>
    </row>
    <row r="99" spans="1:2" ht="15" customHeight="1">
      <c r="A99" s="120" t="s">
        <v>303</v>
      </c>
      <c r="B99" s="121" t="s">
        <v>193</v>
      </c>
    </row>
    <row r="100" spans="1:2" ht="15" customHeight="1">
      <c r="A100" s="120" t="s">
        <v>304</v>
      </c>
      <c r="B100" s="121" t="s">
        <v>194</v>
      </c>
    </row>
    <row r="101" spans="1:2" ht="15" customHeight="1">
      <c r="A101" s="120" t="s">
        <v>305</v>
      </c>
      <c r="B101" s="121" t="s">
        <v>195</v>
      </c>
    </row>
    <row r="102" spans="1:2" ht="15" customHeight="1">
      <c r="A102" s="120" t="s">
        <v>306</v>
      </c>
      <c r="B102" s="121" t="s">
        <v>21</v>
      </c>
    </row>
    <row r="103" spans="1:2" ht="15" customHeight="1">
      <c r="A103" s="122" t="s">
        <v>307</v>
      </c>
      <c r="B103" s="123" t="s">
        <v>196</v>
      </c>
    </row>
    <row r="104" spans="1:2" ht="15" customHeight="1">
      <c r="A104" s="125" t="s">
        <v>308</v>
      </c>
      <c r="B104" s="126" t="s">
        <v>22</v>
      </c>
    </row>
    <row r="105" spans="1:2" ht="15" customHeight="1">
      <c r="A105" s="118" t="s">
        <v>309</v>
      </c>
      <c r="B105" s="119" t="s">
        <v>197</v>
      </c>
    </row>
    <row r="106" spans="1:2" s="109" customFormat="1" ht="15" customHeight="1">
      <c r="A106" s="120" t="s">
        <v>310</v>
      </c>
      <c r="B106" s="121" t="s">
        <v>23</v>
      </c>
    </row>
    <row r="107" spans="1:2" s="109" customFormat="1" ht="15" customHeight="1">
      <c r="A107" s="120" t="s">
        <v>311</v>
      </c>
      <c r="B107" s="121" t="s">
        <v>198</v>
      </c>
    </row>
    <row r="108" spans="1:2" s="107" customFormat="1" ht="15" customHeight="1">
      <c r="A108" s="120" t="s">
        <v>312</v>
      </c>
      <c r="B108" s="121" t="s">
        <v>24</v>
      </c>
    </row>
    <row r="109" spans="1:2" ht="15" customHeight="1">
      <c r="A109" s="120" t="s">
        <v>313</v>
      </c>
      <c r="B109" s="121" t="s">
        <v>199</v>
      </c>
    </row>
    <row r="110" spans="1:2" s="107" customFormat="1" ht="15" customHeight="1">
      <c r="A110" s="122" t="s">
        <v>314</v>
      </c>
      <c r="B110" s="123" t="s">
        <v>200</v>
      </c>
    </row>
    <row r="111" spans="1:2" s="107" customFormat="1" ht="15" customHeight="1">
      <c r="A111" s="120" t="s">
        <v>315</v>
      </c>
      <c r="B111" s="121" t="s">
        <v>201</v>
      </c>
    </row>
    <row r="112" spans="1:2" ht="15" customHeight="1">
      <c r="A112" s="120" t="s">
        <v>316</v>
      </c>
      <c r="B112" s="121" t="s">
        <v>202</v>
      </c>
    </row>
    <row r="113" spans="1:2" ht="15" customHeight="1">
      <c r="A113" s="120" t="s">
        <v>317</v>
      </c>
      <c r="B113" s="123" t="s">
        <v>25</v>
      </c>
    </row>
    <row r="114" spans="1:2" ht="15" customHeight="1">
      <c r="A114" s="120" t="s">
        <v>318</v>
      </c>
      <c r="B114" s="121" t="s">
        <v>203</v>
      </c>
    </row>
    <row r="115" spans="1:2" ht="15" customHeight="1">
      <c r="A115" s="120" t="s">
        <v>349</v>
      </c>
      <c r="B115" s="121" t="s">
        <v>350</v>
      </c>
    </row>
    <row r="116" spans="1:2" ht="15" customHeight="1">
      <c r="A116" s="120" t="s">
        <v>319</v>
      </c>
      <c r="B116" s="121" t="s">
        <v>26</v>
      </c>
    </row>
    <row r="117" spans="1:2" ht="15" customHeight="1">
      <c r="A117" s="120" t="s">
        <v>338</v>
      </c>
      <c r="B117" s="121" t="s">
        <v>204</v>
      </c>
    </row>
    <row r="118" spans="1:2" ht="15" customHeight="1">
      <c r="A118" s="120" t="s">
        <v>320</v>
      </c>
      <c r="B118" s="121" t="s">
        <v>27</v>
      </c>
    </row>
    <row r="119" spans="1:2" ht="15" customHeight="1">
      <c r="A119" s="120" t="s">
        <v>321</v>
      </c>
      <c r="B119" s="121" t="s">
        <v>205</v>
      </c>
    </row>
    <row r="120" spans="1:2" ht="15" customHeight="1">
      <c r="A120" s="120" t="s">
        <v>322</v>
      </c>
      <c r="B120" s="121" t="s">
        <v>28</v>
      </c>
    </row>
    <row r="121" spans="1:2" ht="15" customHeight="1">
      <c r="A121" s="120" t="s">
        <v>323</v>
      </c>
      <c r="B121" s="121" t="s">
        <v>206</v>
      </c>
    </row>
    <row r="122" spans="1:2" ht="15" customHeight="1">
      <c r="A122" s="120" t="s">
        <v>324</v>
      </c>
      <c r="B122" s="121" t="s">
        <v>29</v>
      </c>
    </row>
    <row r="123" spans="1:2" ht="15" customHeight="1">
      <c r="A123" s="120" t="s">
        <v>325</v>
      </c>
      <c r="B123" s="121" t="s">
        <v>207</v>
      </c>
    </row>
    <row r="124" spans="1:2" ht="15" customHeight="1">
      <c r="A124" s="120" t="s">
        <v>326</v>
      </c>
      <c r="B124" s="121" t="s">
        <v>208</v>
      </c>
    </row>
    <row r="125" spans="1:2" ht="15" customHeight="1">
      <c r="A125" s="120" t="s">
        <v>339</v>
      </c>
      <c r="B125" s="121" t="s">
        <v>340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A0676DB5F484D90A316D03DB573AC" ma:contentTypeVersion="0" ma:contentTypeDescription="新しいドキュメントを作成します。" ma:contentTypeScope="" ma:versionID="2342ebde0dc3fc62f696952580f8f0d0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D2208-273D-40DB-B1F7-FA725367A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26617F3-3249-4082-84D1-31FC80B06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3651-FE8B-4DAB-A685-D81837767F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14表</vt:lpstr>
      <vt:lpstr>140</vt:lpstr>
      <vt:lpstr>都道府県・指定都市・中核市</vt:lpstr>
      <vt:lpstr>'140'!Print_Area</vt:lpstr>
      <vt:lpstr>'14表'!Print_Area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浦安市</cp:lastModifiedBy>
  <cp:lastPrinted>2020-08-14T01:36:26Z</cp:lastPrinted>
  <dcterms:created xsi:type="dcterms:W3CDTF">2005-10-12T01:29:33Z</dcterms:created>
  <dcterms:modified xsi:type="dcterms:W3CDTF">2020-08-14T01:38:04Z</dcterms:modified>
</cp:coreProperties>
</file>