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120" windowWidth="16065" windowHeight="9885" tabRatio="723" activeTab="20"/>
  </bookViews>
  <sheets>
    <sheet name="3-1" sheetId="1" r:id="rId1"/>
    <sheet name="3-2" sheetId="2" r:id="rId2"/>
    <sheet name="3-3" sheetId="3" r:id="rId3"/>
    <sheet name="3-4" sheetId="4" r:id="rId4"/>
    <sheet name="3-5" sheetId="5" r:id="rId5"/>
    <sheet name="3-6 " sheetId="6" r:id="rId6"/>
    <sheet name="3-7" sheetId="7" r:id="rId7"/>
    <sheet name="3-8" sheetId="8" r:id="rId8"/>
    <sheet name="3-9 " sheetId="9" r:id="rId9"/>
    <sheet name="3-10" sheetId="10" r:id="rId10"/>
    <sheet name="3-11" sheetId="11" r:id="rId11"/>
    <sheet name="3-12 " sheetId="12" r:id="rId12"/>
    <sheet name="3-13" sheetId="13" r:id="rId13"/>
    <sheet name="3-14" sheetId="14" r:id="rId14"/>
    <sheet name="3-15" sheetId="15" r:id="rId15"/>
    <sheet name="3-16" sheetId="16" r:id="rId16"/>
    <sheet name="3-17" sheetId="17" r:id="rId17"/>
    <sheet name="3-18" sheetId="18" r:id="rId18"/>
    <sheet name="3-19" sheetId="19" r:id="rId19"/>
    <sheet name="3-20" sheetId="20" r:id="rId20"/>
    <sheet name="3-21" sheetId="21" r:id="rId21"/>
  </sheets>
  <externalReferences>
    <externalReference r:id="rId24"/>
    <externalReference r:id="rId25"/>
    <externalReference r:id="rId26"/>
    <externalReference r:id="rId27"/>
    <externalReference r:id="rId28"/>
  </externalReferences>
  <definedNames>
    <definedName name="__123Graph_Aｸﾞﾗﾌ1" hidden="1">#REF!</definedName>
    <definedName name="__123Graph_Aｸﾞﾗﾌ2" localSheetId="9" hidden="1">#REF!</definedName>
    <definedName name="__123Graph_Aｸﾞﾗﾌ2" localSheetId="10" hidden="1">'[5]3-5'!#REF!</definedName>
    <definedName name="__123Graph_Aｸﾞﾗﾌ2" localSheetId="11" hidden="1">#REF!</definedName>
    <definedName name="__123Graph_Aｸﾞﾗﾌ2" localSheetId="13" hidden="1">'[2]3-5'!#REF!</definedName>
    <definedName name="__123Graph_Aｸﾞﾗﾌ2" localSheetId="15" hidden="1">#REF!</definedName>
    <definedName name="__123Graph_Aｸﾞﾗﾌ2" localSheetId="18" hidden="1">'[4]3-5'!#REF!</definedName>
    <definedName name="__123Graph_Aｸﾞﾗﾌ2" localSheetId="19" hidden="1">'[4]3-5'!#REF!</definedName>
    <definedName name="__123Graph_Aｸﾞﾗﾌ2" localSheetId="20" hidden="1">'[4]3-5'!#REF!</definedName>
    <definedName name="__123Graph_Aｸﾞﾗﾌ2" localSheetId="2" hidden="1">'[3]3-5'!#REF!</definedName>
    <definedName name="__123Graph_Aｸﾞﾗﾌ2" localSheetId="5" hidden="1">#REF!</definedName>
    <definedName name="__123Graph_Aｸﾞﾗﾌ2" localSheetId="8" hidden="1">#REF!</definedName>
    <definedName name="__123Graph_Aｸﾞﾗﾌ2" hidden="1">#REF!</definedName>
    <definedName name="__123Graph_Aｸﾞﾗﾌ3" hidden="1">#REF!</definedName>
    <definedName name="__123Graph_Aｸﾞﾗﾌ4" hidden="1">#REF!</definedName>
    <definedName name="__123Graph_Bｸﾞﾗﾌ1" hidden="1">#REF!</definedName>
    <definedName name="__123Graph_Bｸﾞﾗﾌ2" localSheetId="9" hidden="1">#REF!</definedName>
    <definedName name="__123Graph_Bｸﾞﾗﾌ2" localSheetId="10" hidden="1">'[5]3-5'!#REF!</definedName>
    <definedName name="__123Graph_Bｸﾞﾗﾌ2" localSheetId="11" hidden="1">#REF!</definedName>
    <definedName name="__123Graph_Bｸﾞﾗﾌ2" localSheetId="13" hidden="1">'[2]3-5'!#REF!</definedName>
    <definedName name="__123Graph_Bｸﾞﾗﾌ2" localSheetId="15" hidden="1">#REF!</definedName>
    <definedName name="__123Graph_Bｸﾞﾗﾌ2" localSheetId="18" hidden="1">'[4]3-5'!#REF!</definedName>
    <definedName name="__123Graph_Bｸﾞﾗﾌ2" localSheetId="19" hidden="1">'[4]3-5'!#REF!</definedName>
    <definedName name="__123Graph_Bｸﾞﾗﾌ2" localSheetId="20" hidden="1">'[4]3-5'!#REF!</definedName>
    <definedName name="__123Graph_Bｸﾞﾗﾌ2" localSheetId="2" hidden="1">'[3]3-5'!#REF!</definedName>
    <definedName name="__123Graph_Bｸﾞﾗﾌ2" localSheetId="5" hidden="1">#REF!</definedName>
    <definedName name="__123Graph_Bｸﾞﾗﾌ2" localSheetId="8" hidden="1">#REF!</definedName>
    <definedName name="__123Graph_Bｸﾞﾗﾌ2" hidden="1">#REF!</definedName>
    <definedName name="__123Graph_Bｸﾞﾗﾌ3" hidden="1">#REF!</definedName>
    <definedName name="__123Graph_Bｸﾞﾗﾌ4" hidden="1">#REF!</definedName>
    <definedName name="__123Graph_Xｸﾞﾗﾌ1" hidden="1">#REF!</definedName>
    <definedName name="__123Graph_Xｸﾞﾗﾌ2" localSheetId="9" hidden="1">#REF!</definedName>
    <definedName name="__123Graph_Xｸﾞﾗﾌ2" localSheetId="10" hidden="1">'[5]3-5'!#REF!</definedName>
    <definedName name="__123Graph_Xｸﾞﾗﾌ2" localSheetId="11" hidden="1">#REF!</definedName>
    <definedName name="__123Graph_Xｸﾞﾗﾌ2" localSheetId="13" hidden="1">'[1]3-5'!#REF!</definedName>
    <definedName name="__123Graph_Xｸﾞﾗﾌ2" localSheetId="15" hidden="1">#REF!</definedName>
    <definedName name="__123Graph_Xｸﾞﾗﾌ2" localSheetId="2" hidden="1">'[3]3-5'!#REF!</definedName>
    <definedName name="__123Graph_Xｸﾞﾗﾌ2" localSheetId="5" hidden="1">#REF!</definedName>
    <definedName name="__123Graph_Xｸﾞﾗﾌ2" localSheetId="8" hidden="1">#REF!</definedName>
    <definedName name="__123Graph_Xｸﾞﾗﾌ2" hidden="1">#REF!</definedName>
    <definedName name="__123Graph_Xｸﾞﾗﾌ3" hidden="1">#REF!</definedName>
    <definedName name="__123Graph_Xｸﾞﾗﾌ4" hidden="1">#REF!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'3-12 '!$A$1:$O$24</definedName>
    <definedName name="_xlnm.Print_Area" localSheetId="2">'3-3'!$A$1:$L$27</definedName>
    <definedName name="_xlnm.Print_Area" localSheetId="6">'3-7'!$A$1:$T$129</definedName>
    <definedName name="Title">#REF!</definedName>
    <definedName name="TitleEnglish">#REF!</definedName>
  </definedNames>
  <calcPr fullCalcOnLoad="1"/>
</workbook>
</file>

<file path=xl/sharedStrings.xml><?xml version="1.0" encoding="utf-8"?>
<sst xmlns="http://schemas.openxmlformats.org/spreadsheetml/2006/main" count="2168" uniqueCount="797">
  <si>
    <t xml:space="preserve">    　　(各年10月1日現在)</t>
  </si>
  <si>
    <t>人         口</t>
  </si>
  <si>
    <t>人  口
増加率</t>
  </si>
  <si>
    <t>人口密度</t>
  </si>
  <si>
    <t>世帯
人員
１世帯
当たり</t>
  </si>
  <si>
    <t>性  比
女=100</t>
  </si>
  <si>
    <t>年　　　　次</t>
  </si>
  <si>
    <t>世帯数</t>
  </si>
  <si>
    <t>１ k ㎡</t>
  </si>
  <si>
    <t>総   数</t>
  </si>
  <si>
    <t>男</t>
  </si>
  <si>
    <t>女</t>
  </si>
  <si>
    <t>当 た り</t>
  </si>
  <si>
    <t>大正</t>
  </si>
  <si>
    <t>年</t>
  </si>
  <si>
    <t>－</t>
  </si>
  <si>
    <t>昭和</t>
  </si>
  <si>
    <t>平成</t>
  </si>
  <si>
    <t>資料　総務課</t>
  </si>
  <si>
    <t>３－２　人口集中地区人口及び面積</t>
  </si>
  <si>
    <t>年　  次</t>
  </si>
  <si>
    <t>人      口</t>
  </si>
  <si>
    <t>面　積
（k㎡）</t>
  </si>
  <si>
    <t>人口密度
(1k㎡当たり)</t>
  </si>
  <si>
    <t>全域に対する
集中地区割合（％）</t>
  </si>
  <si>
    <t>人　口</t>
  </si>
  <si>
    <t>前回調査との比較</t>
  </si>
  <si>
    <t>増加数</t>
  </si>
  <si>
    <t>増加率(%)</t>
  </si>
  <si>
    <t>面　積</t>
  </si>
  <si>
    <t>３－３　夜間人口及び昼間人口</t>
  </si>
  <si>
    <t>年　　次</t>
  </si>
  <si>
    <t>Ａ</t>
  </si>
  <si>
    <t>Ｂ</t>
  </si>
  <si>
    <t>B/A％</t>
  </si>
  <si>
    <t>Ｃ</t>
  </si>
  <si>
    <t>Ｄ</t>
  </si>
  <si>
    <t>Ｃ－Ｄ</t>
  </si>
  <si>
    <t>夜間人口
（常住）</t>
  </si>
  <si>
    <t>昼間人口
従業地・通
学地人口</t>
  </si>
  <si>
    <t>常住人口100
人当たりの
従業地・通
学地人口</t>
  </si>
  <si>
    <t>流入人口
他市区町村
からの通勤
通学者</t>
  </si>
  <si>
    <t>流出人口
他市区町村
への通勤
通学者</t>
  </si>
  <si>
    <t>流入超過数
（△流出
超過）</t>
  </si>
  <si>
    <t>３－４　年齢（３区分）別人口の推移</t>
  </si>
  <si>
    <t>総  数</t>
  </si>
  <si>
    <t>年少人口</t>
  </si>
  <si>
    <t>生産年齢人口</t>
  </si>
  <si>
    <t>老年人口</t>
  </si>
  <si>
    <t>割合(%)</t>
  </si>
  <si>
    <t>３－５　年齢階級別人口の推移</t>
  </si>
  <si>
    <t>年齢階層</t>
  </si>
  <si>
    <t xml:space="preserve"> 総  数</t>
  </si>
  <si>
    <t>０～４歳</t>
  </si>
  <si>
    <t>５～９</t>
  </si>
  <si>
    <t>10～14</t>
  </si>
  <si>
    <t>15～19</t>
  </si>
  <si>
    <t>20～24</t>
  </si>
  <si>
    <t>25～29</t>
  </si>
  <si>
    <t>30～34</t>
  </si>
  <si>
    <t>35～39</t>
  </si>
  <si>
    <t>40～44</t>
  </si>
  <si>
    <t>45～49</t>
  </si>
  <si>
    <t>50～54</t>
  </si>
  <si>
    <t>55～59</t>
  </si>
  <si>
    <t>60～64</t>
  </si>
  <si>
    <t>65～69</t>
  </si>
  <si>
    <t>70～74</t>
  </si>
  <si>
    <t>75～79</t>
  </si>
  <si>
    <t>80～</t>
  </si>
  <si>
    <t>不  詳</t>
  </si>
  <si>
    <t>平成７年</t>
  </si>
  <si>
    <t>字　　名</t>
  </si>
  <si>
    <t>総数</t>
  </si>
  <si>
    <t>割合</t>
  </si>
  <si>
    <t>生産年齢
人口</t>
  </si>
  <si>
    <t>０～14歳</t>
  </si>
  <si>
    <t>（％）</t>
  </si>
  <si>
    <t>15～64歳</t>
  </si>
  <si>
    <t>65歳以上</t>
  </si>
  <si>
    <t>当代島</t>
  </si>
  <si>
    <t>北栄</t>
  </si>
  <si>
    <t>猫実</t>
  </si>
  <si>
    <t>堀江</t>
  </si>
  <si>
    <t>富士見</t>
  </si>
  <si>
    <t>海楽</t>
  </si>
  <si>
    <t>東野</t>
  </si>
  <si>
    <t>美浜</t>
  </si>
  <si>
    <t>入船</t>
  </si>
  <si>
    <t>富岡</t>
  </si>
  <si>
    <t>今川</t>
  </si>
  <si>
    <t>弁天</t>
  </si>
  <si>
    <t>鉄鋼通り</t>
  </si>
  <si>
    <t>舞浜</t>
  </si>
  <si>
    <t>港</t>
  </si>
  <si>
    <t>千鳥</t>
  </si>
  <si>
    <t>総　　数</t>
  </si>
  <si>
    <t>総　　　　数</t>
  </si>
  <si>
    <t>施設等の世帯</t>
  </si>
  <si>
    <t>　大  　字</t>
  </si>
  <si>
    <t>総</t>
  </si>
  <si>
    <t>数</t>
  </si>
  <si>
    <t>１世帯</t>
  </si>
  <si>
    <t>総　数</t>
  </si>
  <si>
    <t>世帯人員</t>
  </si>
  <si>
    <t>当たり</t>
  </si>
  <si>
    <t>１人</t>
  </si>
  <si>
    <t>２人</t>
  </si>
  <si>
    <t>３人</t>
  </si>
  <si>
    <t>４人</t>
  </si>
  <si>
    <t>５人</t>
  </si>
  <si>
    <t>６人</t>
  </si>
  <si>
    <t>７人以上</t>
  </si>
  <si>
    <t>人　員</t>
  </si>
  <si>
    <t xml:space="preserve">  総    数</t>
  </si>
  <si>
    <t xml:space="preserve">  当 代 島</t>
  </si>
  <si>
    <t>　北　　栄</t>
  </si>
  <si>
    <t>　猫　　実</t>
  </si>
  <si>
    <t>　堀　　江　</t>
  </si>
  <si>
    <t>　富 士 見</t>
  </si>
  <si>
    <t>　海　　楽</t>
  </si>
  <si>
    <t>　東　　野</t>
  </si>
  <si>
    <t>　美　　浜</t>
  </si>
  <si>
    <t>　入　　船</t>
  </si>
  <si>
    <t>　富　　岡</t>
  </si>
  <si>
    <t>　今　　川</t>
  </si>
  <si>
    <t>　弁　　天</t>
  </si>
  <si>
    <t>　鉄鋼通り</t>
  </si>
  <si>
    <t>　舞　　浜</t>
  </si>
  <si>
    <t>　日 の 出</t>
  </si>
  <si>
    <t>　明　　海</t>
  </si>
  <si>
    <t>　高　　洲</t>
  </si>
  <si>
    <t>　　 港</t>
  </si>
  <si>
    <t>　千　　鳥</t>
  </si>
  <si>
    <t>未婚</t>
  </si>
  <si>
    <t>有配偶</t>
  </si>
  <si>
    <t>死別</t>
  </si>
  <si>
    <t>離別</t>
  </si>
  <si>
    <t>15～19歳</t>
  </si>
  <si>
    <t>80～84</t>
  </si>
  <si>
    <t>85歳以上</t>
  </si>
  <si>
    <t>常住地による15歳以上就業者数</t>
  </si>
  <si>
    <t>従業地による15歳以上就業者数</t>
  </si>
  <si>
    <t>産業（大分類）</t>
  </si>
  <si>
    <t>自宅で</t>
  </si>
  <si>
    <t>自宅外の</t>
  </si>
  <si>
    <t>うち</t>
  </si>
  <si>
    <t>自市区町</t>
  </si>
  <si>
    <t>県内他市区</t>
  </si>
  <si>
    <t>他県に</t>
  </si>
  <si>
    <t>従　業</t>
  </si>
  <si>
    <t>村で従業</t>
  </si>
  <si>
    <t>町村に常住</t>
  </si>
  <si>
    <t>常　住</t>
  </si>
  <si>
    <t>分類不能の産業</t>
  </si>
  <si>
    <t>　　　　資料　総務課</t>
  </si>
  <si>
    <t>-</t>
  </si>
  <si>
    <t>一般世帯数</t>
  </si>
  <si>
    <t>一般世帯人員</t>
  </si>
  <si>
    <t>２丁目</t>
  </si>
  <si>
    <t>３丁目</t>
  </si>
  <si>
    <t>４丁目</t>
  </si>
  <si>
    <t>５丁目</t>
  </si>
  <si>
    <t>６丁目</t>
  </si>
  <si>
    <t>注  人口密度は、市の面積を昭和40年までは4.43k㎡、昭和45年までは6.77k㎡、</t>
  </si>
  <si>
    <t>　一　　　　　　 　 般　　  　　　　　　　世 　 　　　　　　帯</t>
  </si>
  <si>
    <t>資料　総務課</t>
  </si>
  <si>
    <t>１世帯当たり人員</t>
  </si>
  <si>
    <t>一般世帯</t>
  </si>
  <si>
    <t>住宅に住む一般世帯</t>
  </si>
  <si>
    <t>主世帯</t>
  </si>
  <si>
    <t>持ち家</t>
  </si>
  <si>
    <t>民営の借家</t>
  </si>
  <si>
    <t>給与住宅</t>
  </si>
  <si>
    <t>間借り</t>
  </si>
  <si>
    <t>住宅以外に住む一般世帯</t>
  </si>
  <si>
    <t>共　同　住　宅</t>
  </si>
  <si>
    <t>一戸建</t>
  </si>
  <si>
    <t>長屋建</t>
  </si>
  <si>
    <t>１・２</t>
  </si>
  <si>
    <t>３～５</t>
  </si>
  <si>
    <t>その他</t>
  </si>
  <si>
    <t>階　建</t>
  </si>
  <si>
    <t>以　上</t>
  </si>
  <si>
    <t>住　　宅　　に　　住　　む　　一　　般　　世　　帯</t>
  </si>
  <si>
    <t xml:space="preserve"> 字　 　名</t>
  </si>
  <si>
    <t>総　    数</t>
  </si>
  <si>
    <t>当 代 島</t>
  </si>
  <si>
    <t>北　  栄</t>
  </si>
  <si>
    <t>猫    実</t>
  </si>
  <si>
    <t>堀    江</t>
  </si>
  <si>
    <t>富 士 見</t>
  </si>
  <si>
    <t>海    楽</t>
  </si>
  <si>
    <t>東    野</t>
  </si>
  <si>
    <t>美    浜</t>
  </si>
  <si>
    <t>入    船</t>
  </si>
  <si>
    <t>富    岡</t>
  </si>
  <si>
    <t>今    川</t>
  </si>
  <si>
    <t>弁    天</t>
  </si>
  <si>
    <t>舞    浜</t>
  </si>
  <si>
    <t>日 の 出</t>
  </si>
  <si>
    <t>明    海</t>
  </si>
  <si>
    <t>高    洲</t>
  </si>
  <si>
    <t xml:space="preserve">   港</t>
  </si>
  <si>
    <t>千    鳥</t>
  </si>
  <si>
    <t>労　　  働 　 　力  　　人　  　口</t>
  </si>
  <si>
    <t>非労働力人口</t>
  </si>
  <si>
    <t>就業者</t>
  </si>
  <si>
    <t>完全
失業者</t>
  </si>
  <si>
    <t>主に
仕事</t>
  </si>
  <si>
    <t>通学のかたわら仕事</t>
  </si>
  <si>
    <t>うち
通学</t>
  </si>
  <si>
    <t>１５～１９歳</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</si>
  <si>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</si>
  <si>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</si>
  <si>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</si>
  <si>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</si>
  <si>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</si>
  <si>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</si>
  <si>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</si>
  <si>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</si>
  <si>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</si>
  <si>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</si>
  <si>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</si>
  <si>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</si>
  <si>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</si>
  <si>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</si>
  <si>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 xml:space="preserve"> 　　 　(各年10月1日現在)</t>
  </si>
  <si>
    <t>男女
年齢
(５歳階級)</t>
  </si>
  <si>
    <t xml:space="preserve">  産 業 （ 大 分 類 ）</t>
  </si>
  <si>
    <t>家族従業者</t>
  </si>
  <si>
    <t xml:space="preserve"> 総　　　　　　　  数</t>
  </si>
  <si>
    <t>地 　 域</t>
  </si>
  <si>
    <t>15歳未満</t>
  </si>
  <si>
    <t>15歳　～　64歳</t>
  </si>
  <si>
    <t>65　歳　以　上</t>
  </si>
  <si>
    <t>年齢</t>
  </si>
  <si>
    <t>平均</t>
  </si>
  <si>
    <t>人口</t>
  </si>
  <si>
    <t>割合
(%)</t>
  </si>
  <si>
    <t>不詳</t>
  </si>
  <si>
    <t>千　 葉 　県</t>
  </si>
  <si>
    <t>市　　 部</t>
  </si>
  <si>
    <t>郡　　 部</t>
  </si>
  <si>
    <t>常　　住　　地　　に　　よ　　る　　人　　口</t>
  </si>
  <si>
    <t>常　住　地　に　よ　る　就　業　者　数</t>
  </si>
  <si>
    <t>従業地・通学地による人口</t>
  </si>
  <si>
    <t>従 業 地 に よ る 就 業 者 数</t>
  </si>
  <si>
    <t>男女・年齢</t>
  </si>
  <si>
    <t>従  業  も</t>
  </si>
  <si>
    <t>自宅で従業</t>
  </si>
  <si>
    <t>自宅外の自</t>
  </si>
  <si>
    <t>うち県内他</t>
  </si>
  <si>
    <t>うち他県に</t>
  </si>
  <si>
    <t>(５歳階級)</t>
  </si>
  <si>
    <t>(夜間人口)</t>
  </si>
  <si>
    <t>通  学  も</t>
  </si>
  <si>
    <t>市区町村で</t>
  </si>
  <si>
    <t>(昼間人口)</t>
  </si>
  <si>
    <t>市区町村に</t>
  </si>
  <si>
    <t>常住　</t>
  </si>
  <si>
    <t>常住</t>
  </si>
  <si>
    <t>していない</t>
  </si>
  <si>
    <t>従業・通学</t>
  </si>
  <si>
    <t>総　 　　数</t>
  </si>
  <si>
    <t xml:space="preserve"> 資料　総務課</t>
  </si>
  <si>
    <t>常住地による</t>
  </si>
  <si>
    <t>15歳以上</t>
  </si>
  <si>
    <t>従業・通学市区町村</t>
  </si>
  <si>
    <t>就業者数</t>
  </si>
  <si>
    <t>通学者</t>
  </si>
  <si>
    <t>他県</t>
  </si>
  <si>
    <t>浦安市に常住する</t>
  </si>
  <si>
    <t>就業者・通学者</t>
  </si>
  <si>
    <t>浦安市で従業・通学</t>
  </si>
  <si>
    <t>自宅</t>
  </si>
  <si>
    <t>自宅外</t>
  </si>
  <si>
    <t>県内</t>
  </si>
  <si>
    <t>千葉市</t>
  </si>
  <si>
    <t>　中 央 区</t>
  </si>
  <si>
    <t>　花見川区</t>
  </si>
  <si>
    <t>　稲 毛 区</t>
  </si>
  <si>
    <t>　若 葉 区</t>
  </si>
  <si>
    <t>　緑    区</t>
  </si>
  <si>
    <t>　美 浜 区</t>
  </si>
  <si>
    <t>その他の都道府県</t>
  </si>
  <si>
    <t>　　　資料　総務課</t>
  </si>
  <si>
    <t>従業地･通学地に
よる常住市区町村</t>
  </si>
  <si>
    <t>当地で従業通学する者</t>
  </si>
  <si>
    <t>浦安市に常住</t>
  </si>
  <si>
    <t>自  宅</t>
  </si>
  <si>
    <t>他市区町村に常住</t>
  </si>
  <si>
    <t>資料　総務課</t>
  </si>
  <si>
    <t>休業者</t>
  </si>
  <si>
    <t>うち
家事</t>
  </si>
  <si>
    <t>家庭内職者</t>
  </si>
  <si>
    <t>北海道</t>
  </si>
  <si>
    <t>福島県</t>
  </si>
  <si>
    <t>東金市</t>
  </si>
  <si>
    <t>愛知県</t>
  </si>
  <si>
    <t>印西市</t>
  </si>
  <si>
    <t>山梨県</t>
  </si>
  <si>
    <t>兵庫県</t>
  </si>
  <si>
    <t>３－６　千葉県各市の男女別及び年齢(３区分)別人口</t>
  </si>
  <si>
    <t>一般世帯人員並びに1世帯当たり延べ面積</t>
  </si>
  <si>
    <t>1世帯
当たり
人員</t>
  </si>
  <si>
    <t>年齢不詳</t>
  </si>
  <si>
    <t>年齢不詳</t>
  </si>
  <si>
    <t>平成12年</t>
  </si>
  <si>
    <t>卸売・小売業</t>
  </si>
  <si>
    <t>複合サービス事業</t>
  </si>
  <si>
    <t xml:space="preserve">農業    </t>
  </si>
  <si>
    <t xml:space="preserve">林業    </t>
  </si>
  <si>
    <t xml:space="preserve">漁業    </t>
  </si>
  <si>
    <t xml:space="preserve">鉱業    </t>
  </si>
  <si>
    <t xml:space="preserve">建設業    </t>
  </si>
  <si>
    <t xml:space="preserve">製造業    </t>
  </si>
  <si>
    <t xml:space="preserve">情報通信業    </t>
  </si>
  <si>
    <t xml:space="preserve">運輸業    </t>
  </si>
  <si>
    <t xml:space="preserve">卸売・小売業    </t>
  </si>
  <si>
    <t xml:space="preserve">金融・保険業    </t>
  </si>
  <si>
    <t xml:space="preserve">不動産業    </t>
  </si>
  <si>
    <t xml:space="preserve">飲食店，宿泊業    </t>
  </si>
  <si>
    <t>医療，福祉</t>
  </si>
  <si>
    <t>教育，学習支援業</t>
  </si>
  <si>
    <t>複合サービス事業</t>
  </si>
  <si>
    <t xml:space="preserve">電気・ガス・熱供給
・水道業 </t>
  </si>
  <si>
    <t xml:space="preserve">サービス業（他に
分類されないもの）    </t>
  </si>
  <si>
    <t xml:space="preserve">公務（他に
分類されないもの）    </t>
  </si>
  <si>
    <t>漁業</t>
  </si>
  <si>
    <t>建設業</t>
  </si>
  <si>
    <t>製造業</t>
  </si>
  <si>
    <t>分類不能の産業</t>
  </si>
  <si>
    <t>総　　　　　　　　　　　数</t>
  </si>
  <si>
    <t/>
  </si>
  <si>
    <t>Ａ</t>
  </si>
  <si>
    <t>Ｂ</t>
  </si>
  <si>
    <t>Ｃ</t>
  </si>
  <si>
    <t>Ｄ</t>
  </si>
  <si>
    <t>Ｅ</t>
  </si>
  <si>
    <t>Ｆ</t>
  </si>
  <si>
    <t>Ｇ</t>
  </si>
  <si>
    <t>Ｈ</t>
  </si>
  <si>
    <t>Ｉ</t>
  </si>
  <si>
    <t>Ｊ</t>
  </si>
  <si>
    <t>Ｋ</t>
  </si>
  <si>
    <t>Ｌ</t>
  </si>
  <si>
    <t>Ｍ</t>
  </si>
  <si>
    <t>Ｎ</t>
  </si>
  <si>
    <t>Ｏ</t>
  </si>
  <si>
    <t>Ｐ</t>
  </si>
  <si>
    <t>Ｑ</t>
  </si>
  <si>
    <t>Ｒ</t>
  </si>
  <si>
    <t>Ｓ</t>
  </si>
  <si>
    <t xml:space="preserve">情報通信業    </t>
  </si>
  <si>
    <t xml:space="preserve">電気･ガス･熱供給・水道業 </t>
  </si>
  <si>
    <r>
      <t>公 務(</t>
    </r>
    <r>
      <rPr>
        <sz val="6"/>
        <color indexed="8"/>
        <rFont val="ＭＳ 明朝"/>
        <family val="1"/>
      </rPr>
      <t>他に分類されないもの)</t>
    </r>
  </si>
  <si>
    <t>男</t>
  </si>
  <si>
    <t>女</t>
  </si>
  <si>
    <t>電気・ガス・熱供給・水道業</t>
  </si>
  <si>
    <t>注　人口集中地区(DIDs)とは、国勢調査の基本単位区等を基礎単位</t>
  </si>
  <si>
    <t>　　として、原則、人口密度が1ｋ㎡当たり4,000人以上の基本単位</t>
  </si>
  <si>
    <t>　　区等が市町村の境界内で互いに隣接し、その隣接した地域の人</t>
  </si>
  <si>
    <t>　　口が国勢調査時に5,000人以上を有する地域をいう。</t>
  </si>
  <si>
    <t>サービス業
(他に分類されないもの)</t>
  </si>
  <si>
    <t>平成22年</t>
  </si>
  <si>
    <t>南房総市</t>
  </si>
  <si>
    <t>匝瑳市</t>
  </si>
  <si>
    <t>香取市</t>
  </si>
  <si>
    <t>山武市</t>
  </si>
  <si>
    <t>高洲</t>
  </si>
  <si>
    <t>７丁目</t>
  </si>
  <si>
    <t>８丁目</t>
  </si>
  <si>
    <t>９丁目</t>
  </si>
  <si>
    <t>明海</t>
  </si>
  <si>
    <t>日の出</t>
  </si>
  <si>
    <t>X</t>
  </si>
  <si>
    <t>総数
（５歳階級）</t>
  </si>
  <si>
    <t>総数</t>
  </si>
  <si>
    <t>総　数</t>
  </si>
  <si>
    <t>　15～19歳</t>
  </si>
  <si>
    <t>　20～24歳</t>
  </si>
  <si>
    <t>　25～29歳</t>
  </si>
  <si>
    <t>　30～34歳</t>
  </si>
  <si>
    <t>　35～39歳</t>
  </si>
  <si>
    <t>　40～44歳</t>
  </si>
  <si>
    <t>　45～49歳</t>
  </si>
  <si>
    <t>　50～54歳</t>
  </si>
  <si>
    <t>　55～59歳</t>
  </si>
  <si>
    <t>　60～64歳</t>
  </si>
  <si>
    <t>　65～69歳</t>
  </si>
  <si>
    <t>　70～74歳</t>
  </si>
  <si>
    <t>　75～79歳</t>
  </si>
  <si>
    <t>公営･都市再生機構･公社の借家</t>
  </si>
  <si>
    <t>※大項目</t>
  </si>
  <si>
    <t>地域コード</t>
  </si>
  <si>
    <t>地域識別コード</t>
  </si>
  <si>
    <t>jin7A.0000</t>
  </si>
  <si>
    <t>jin7A.0001</t>
  </si>
  <si>
    <t>　世帯人員が1人</t>
  </si>
  <si>
    <t>jin7A.0002</t>
  </si>
  <si>
    <t>　世帯人員が2人</t>
  </si>
  <si>
    <t>jin7A.0003</t>
  </si>
  <si>
    <t>　世帯人員が3人</t>
  </si>
  <si>
    <t>jin7A.0004</t>
  </si>
  <si>
    <t>　世帯人員が4人</t>
  </si>
  <si>
    <t>jin7A.0005</t>
  </si>
  <si>
    <t>　世帯人員が5人</t>
  </si>
  <si>
    <t>jin7A.0006</t>
  </si>
  <si>
    <t>　世帯人員が6人</t>
  </si>
  <si>
    <t>jin7A.0007</t>
  </si>
  <si>
    <t>　世帯人員が7人以上</t>
  </si>
  <si>
    <t>soku21-11.0001</t>
  </si>
  <si>
    <t>soku21-11.0002</t>
  </si>
  <si>
    <t>soku21-11.0003</t>
  </si>
  <si>
    <t>soku21-11.0004</t>
  </si>
  <si>
    <t>soku21-11.0005</t>
  </si>
  <si>
    <t>公営・都市機構･公社の借家</t>
  </si>
  <si>
    <t>注　労働力状態「不詳」を含む。</t>
  </si>
  <si>
    <t>注　年少人口０～14歳人口</t>
  </si>
  <si>
    <t>　　生産年齢人口15～64歳人口</t>
  </si>
  <si>
    <t>　　老年人口65歳以上人口</t>
  </si>
  <si>
    <t xml:space="preserve"> </t>
  </si>
  <si>
    <t>その他</t>
  </si>
  <si>
    <t>不詳</t>
  </si>
  <si>
    <t xml:space="preserve">総数             </t>
  </si>
  <si>
    <t>平成17年</t>
  </si>
  <si>
    <t>産業分類</t>
  </si>
  <si>
    <t>男</t>
  </si>
  <si>
    <t>女</t>
  </si>
  <si>
    <t>農業・林業</t>
  </si>
  <si>
    <t>鉱業・採集業・砂利採取業</t>
  </si>
  <si>
    <t xml:space="preserve">運輸業・
郵便業 　  </t>
  </si>
  <si>
    <t xml:space="preserve">卸売業・
小売業   </t>
  </si>
  <si>
    <t>金融業・
保険業</t>
  </si>
  <si>
    <t>不動産業・
物品賃貸業</t>
  </si>
  <si>
    <t xml:space="preserve">学術研究・専門・技術サービス業・宿泊業    </t>
  </si>
  <si>
    <t>宿泊業・飲食サービス業</t>
  </si>
  <si>
    <t>生活関連サービス業・娯楽業</t>
  </si>
  <si>
    <t>教育・学習支援業</t>
  </si>
  <si>
    <t>分類不能の
産業</t>
  </si>
  <si>
    <t>T</t>
  </si>
  <si>
    <t>複合サービス事業</t>
  </si>
  <si>
    <t>　  男</t>
  </si>
  <si>
    <t>　  女</t>
  </si>
  <si>
    <t>（雇用者）正規の職員・従業員</t>
  </si>
  <si>
    <t>（雇用者）労働者派遣事業所の派遣社員</t>
  </si>
  <si>
    <t>不詳</t>
  </si>
  <si>
    <t>市川市</t>
  </si>
  <si>
    <t>船橋市</t>
  </si>
  <si>
    <t>野田市</t>
  </si>
  <si>
    <t>茂原市</t>
  </si>
  <si>
    <t>成田市</t>
  </si>
  <si>
    <t>佐倉市</t>
  </si>
  <si>
    <t>旭市</t>
  </si>
  <si>
    <t>柏市</t>
  </si>
  <si>
    <t>市原市</t>
  </si>
  <si>
    <t>流山市</t>
  </si>
  <si>
    <t>八千代市</t>
  </si>
  <si>
    <t>我孫子市</t>
  </si>
  <si>
    <t>君津市</t>
  </si>
  <si>
    <t>富津市</t>
  </si>
  <si>
    <t>四街道市</t>
  </si>
  <si>
    <t>八街市</t>
  </si>
  <si>
    <t>その他の市町村</t>
  </si>
  <si>
    <t>神奈川県</t>
  </si>
  <si>
    <t>新潟県</t>
  </si>
  <si>
    <t>長野県</t>
  </si>
  <si>
    <t>三重県</t>
  </si>
  <si>
    <t>京都府</t>
  </si>
  <si>
    <t>大阪府</t>
  </si>
  <si>
    <t>香取市</t>
  </si>
  <si>
    <t>　　　　　（各年10月１日現在）</t>
  </si>
  <si>
    <t>情報通信業</t>
  </si>
  <si>
    <t>公務（他に分類されるものを除く）</t>
  </si>
  <si>
    <t>家事のほか
仕事</t>
  </si>
  <si>
    <t>資料　総務課</t>
  </si>
  <si>
    <t>総　　　数</t>
  </si>
  <si>
    <t>男</t>
  </si>
  <si>
    <t>女</t>
  </si>
  <si>
    <t>年齢（５歳階級）</t>
  </si>
  <si>
    <t>農業，林業</t>
  </si>
  <si>
    <t xml:space="preserve"> 公務（他に分類されるものを除く）</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</si>
  <si>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</si>
  <si>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</si>
  <si>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</si>
  <si>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</si>
  <si>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</si>
  <si>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</si>
  <si>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</si>
  <si>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</si>
  <si>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</si>
  <si>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</si>
  <si>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</si>
  <si>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漁業</t>
  </si>
  <si>
    <t>建設業</t>
  </si>
  <si>
    <t>鉱業、採石業、砂利採取業</t>
  </si>
  <si>
    <t>資料　総務課</t>
  </si>
  <si>
    <t>林　　　　　　業</t>
  </si>
  <si>
    <t>総　　　 数</t>
  </si>
  <si>
    <t>総　　  数</t>
  </si>
  <si>
    <t>３－１５　労働力状態（８区分）、年齢（５歳階級）、男女別15歳以上人口</t>
  </si>
  <si>
    <t>３－１７　産業（大分類）、年齢（５歳階級）、男女別15歳以上就業者数</t>
  </si>
  <si>
    <t>年</t>
  </si>
  <si>
    <t>年</t>
  </si>
  <si>
    <t>不動産業，物品賃貸業</t>
  </si>
  <si>
    <t>△5.2</t>
  </si>
  <si>
    <t>平成17年</t>
  </si>
  <si>
    <t>平成27年</t>
  </si>
  <si>
    <t>いすみ市</t>
  </si>
  <si>
    <t>平成27年（2015）</t>
  </si>
  <si>
    <t>１丁目</t>
  </si>
  <si>
    <t>３－９　世帯の家族類型(16区分)別一般世帯数、一般世帯人員及び親族人員</t>
  </si>
  <si>
    <t>世帯数及び世帯人員</t>
  </si>
  <si>
    <t>総数</t>
  </si>
  <si>
    <t>親族のみの世帯</t>
  </si>
  <si>
    <t>非親族を含む世帯</t>
  </si>
  <si>
    <t>単独世帯</t>
  </si>
  <si>
    <t>世帯の家族類型「不詳」</t>
  </si>
  <si>
    <t>核家族世帯</t>
  </si>
  <si>
    <t>核家族以外の世帯</t>
  </si>
  <si>
    <t>夫婦のみの世帯</t>
  </si>
  <si>
    <t>夫婦と子供から成る世帯</t>
  </si>
  <si>
    <t>男親と子供から成る世帯</t>
  </si>
  <si>
    <t>女親と子供から成る世帯</t>
  </si>
  <si>
    <t>夫婦と両親から成る世帯</t>
  </si>
  <si>
    <t>夫婦とひとり親から成る世帯</t>
  </si>
  <si>
    <t>夫婦，子供と両親から成る世帯</t>
  </si>
  <si>
    <t>夫婦，子供とひとり親から成る世帯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</si>
  <si>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</si>
  <si>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</si>
  <si>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</si>
  <si>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</si>
  <si>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他に分類されない世帯</t>
  </si>
  <si>
    <t>-</t>
  </si>
  <si>
    <t>夫婦と他の親族（親，子供を含まない）から成る世帯</t>
  </si>
  <si>
    <t>３－１２  住居の種類・住宅の所有の関係（６区分）、住宅の建て方（８区分）別</t>
  </si>
  <si>
    <t>住居の種類
住宅の所有の関係（６区分）</t>
  </si>
  <si>
    <t>６～10</t>
  </si>
  <si>
    <t>11～14</t>
  </si>
  <si>
    <t>15階建</t>
  </si>
  <si>
    <t>-</t>
  </si>
  <si>
    <t>住宅に住む一般世帯</t>
  </si>
  <si>
    <t>住居の種類「不詳」</t>
  </si>
  <si>
    <t>３－１３  大字別住居の種類・住宅の所有の関係（６区分）別一般世帯数、</t>
  </si>
  <si>
    <t>公営･都市機構･公社の借家</t>
  </si>
  <si>
    <t>民営の
借家</t>
  </si>
  <si>
    <t>給与
社宅</t>
  </si>
  <si>
    <t>世帯
人員</t>
  </si>
  <si>
    <t>　　　３－１１　住居の種類・住宅の所有の関係（６区分）別一般世帯数、</t>
  </si>
  <si>
    <t>一般世帯人員、１世帯当たり人員</t>
  </si>
  <si>
    <t>住居の種類
住宅の所有の関係(6区分)</t>
  </si>
  <si>
    <t>住宅に住む一般世帯数及び一般世帯人員</t>
  </si>
  <si>
    <t>３－１４　常住地又は従業地による産業（大分類）別15歳以上就業者数</t>
  </si>
  <si>
    <t>他市区</t>
  </si>
  <si>
    <t>従業地</t>
  </si>
  <si>
    <t>町村で</t>
  </si>
  <si>
    <t>従　業</t>
  </si>
  <si>
    <t>不　詳</t>
  </si>
  <si>
    <t>総　　　　　             数</t>
  </si>
  <si>
    <t>農業・林業</t>
  </si>
  <si>
    <t>漁業</t>
  </si>
  <si>
    <t>鉱業，採石業，砂利採取業</t>
  </si>
  <si>
    <t>建設業</t>
  </si>
  <si>
    <t>製造業</t>
  </si>
  <si>
    <t>運輸業，郵便業</t>
  </si>
  <si>
    <t>金融業，保険業</t>
  </si>
  <si>
    <t>不動産業，物品賃貸業</t>
  </si>
  <si>
    <t>学術研究，専門・技術サービス業</t>
  </si>
  <si>
    <t>宿泊業，飲食サービス業</t>
  </si>
  <si>
    <t>生活関連サービス業，娯楽業</t>
  </si>
  <si>
    <t>教育，学習支援業</t>
  </si>
  <si>
    <t>医療，福祉</t>
  </si>
  <si>
    <t>３－１０　配偶関係(４区分）、年齢(５歳階級)、男女別一般世帯人員及び施設等の世帯人員</t>
  </si>
  <si>
    <t>一般世帯</t>
  </si>
  <si>
    <t>施設等の世帯</t>
  </si>
  <si>
    <t>　15歳未満</t>
  </si>
  <si>
    <t xml:space="preserve"> 年齢「不詳」</t>
  </si>
  <si>
    <t>資料　総務課</t>
  </si>
  <si>
    <t>（各年10月1日現在）</t>
  </si>
  <si>
    <t>平成</t>
  </si>
  <si>
    <t>平成</t>
  </si>
  <si>
    <t>製造業</t>
  </si>
  <si>
    <t>３－１８　産業（大分類）、従業上の地位（８区分）、男女別15歳以上就業者数</t>
  </si>
  <si>
    <t>総　　　　　数</t>
  </si>
  <si>
    <t>総数</t>
  </si>
  <si>
    <t>雇用者</t>
  </si>
  <si>
    <t>役員</t>
  </si>
  <si>
    <t>雇人の
ある業種</t>
  </si>
  <si>
    <t>雇人の
ない業種</t>
  </si>
  <si>
    <t>家族従業者</t>
  </si>
  <si>
    <t>（雇用者）パート・
アルバイト・その他</t>
  </si>
  <si>
    <t xml:space="preserve"> 第　１　次　産　業</t>
  </si>
  <si>
    <t>農             業</t>
  </si>
  <si>
    <t>漁             業</t>
  </si>
  <si>
    <t xml:space="preserve"> 第　２　次　産　業</t>
  </si>
  <si>
    <t>鉱業，採石業，砂利採取業</t>
  </si>
  <si>
    <t>建      設     業</t>
  </si>
  <si>
    <t>製      造     業</t>
  </si>
  <si>
    <t xml:space="preserve"> 第　３　次　産　業</t>
  </si>
  <si>
    <t xml:space="preserve">電気・ガス・熱供給・水道業 </t>
  </si>
  <si>
    <t xml:space="preserve">情報通信業    </t>
  </si>
  <si>
    <t>運輸業，郵便業</t>
  </si>
  <si>
    <t xml:space="preserve">卸売業，小売業 </t>
  </si>
  <si>
    <t>金融業，保険業</t>
  </si>
  <si>
    <t>学術研究，専門
・技術サービス業</t>
  </si>
  <si>
    <t>宿泊業，飲食サービス業</t>
  </si>
  <si>
    <t>生活関連サービス業，娯楽業</t>
  </si>
  <si>
    <t>教育，学習支援業</t>
  </si>
  <si>
    <t>医療，福祉</t>
  </si>
  <si>
    <t>複合サービス事業</t>
  </si>
  <si>
    <t xml:space="preserve">サービス業（他に分類されないもの）    </t>
  </si>
  <si>
    <t xml:space="preserve">公務（他に分類されないもの）    </t>
  </si>
  <si>
    <t xml:space="preserve">分類不能の産業    </t>
  </si>
  <si>
    <t>従業上の地位
不詳</t>
  </si>
  <si>
    <t>（従業地・通学地）不詳</t>
  </si>
  <si>
    <t>自宅外の自市区町村で従業</t>
  </si>
  <si>
    <t>（従業地）
不詳</t>
  </si>
  <si>
    <t>３－２０　常住地による従業・通学市区町村別15歳以上就業者数及び15歳以上通学者数</t>
  </si>
  <si>
    <t>宮城県</t>
  </si>
  <si>
    <t>茨城県</t>
  </si>
  <si>
    <t>栃木県</t>
  </si>
  <si>
    <t>群馬県</t>
  </si>
  <si>
    <t>埼玉県</t>
  </si>
  <si>
    <t>他市区町村で従業
・通学</t>
  </si>
  <si>
    <t>東京都</t>
  </si>
  <si>
    <t xml:space="preserve"> 特 別 区 部</t>
  </si>
  <si>
    <t>千代田区</t>
  </si>
  <si>
    <t>　中 央 区</t>
  </si>
  <si>
    <t>港　　区</t>
  </si>
  <si>
    <t>　花見川区</t>
  </si>
  <si>
    <t>新 宿 区</t>
  </si>
  <si>
    <t>文 京 区</t>
  </si>
  <si>
    <t>台 東 区</t>
  </si>
  <si>
    <t>墨 田 区</t>
  </si>
  <si>
    <t>江 東 区</t>
  </si>
  <si>
    <t>市川市</t>
  </si>
  <si>
    <t>品 川 区</t>
  </si>
  <si>
    <t>船橋市</t>
  </si>
  <si>
    <t>目 黒 区</t>
  </si>
  <si>
    <t>木更津市</t>
  </si>
  <si>
    <t>大 田 区</t>
  </si>
  <si>
    <t>松戸市</t>
  </si>
  <si>
    <t>世田谷区</t>
  </si>
  <si>
    <t>野田市</t>
  </si>
  <si>
    <t>渋 谷 区</t>
  </si>
  <si>
    <t>成田市</t>
  </si>
  <si>
    <t>中 野 区</t>
  </si>
  <si>
    <t>佐倉市</t>
  </si>
  <si>
    <t>杉 並 区</t>
  </si>
  <si>
    <t>東金市</t>
  </si>
  <si>
    <t>豊 島 区</t>
  </si>
  <si>
    <t>習志野市</t>
  </si>
  <si>
    <t>北　　区</t>
  </si>
  <si>
    <t>柏市</t>
  </si>
  <si>
    <t>荒 川 区</t>
  </si>
  <si>
    <t>市原市</t>
  </si>
  <si>
    <t>板 橋 区</t>
  </si>
  <si>
    <t>流山市</t>
  </si>
  <si>
    <t>練 馬 区</t>
  </si>
  <si>
    <t>八千代市</t>
  </si>
  <si>
    <t>足 立 区</t>
  </si>
  <si>
    <t>我孫子市</t>
  </si>
  <si>
    <t>葛 飾 区</t>
  </si>
  <si>
    <t>鎌ケ谷市</t>
  </si>
  <si>
    <t>江戸川区</t>
  </si>
  <si>
    <t>四街道市</t>
  </si>
  <si>
    <t>そ の 他</t>
  </si>
  <si>
    <t>袖ケ浦市</t>
  </si>
  <si>
    <t>八街市</t>
  </si>
  <si>
    <t>印西市</t>
  </si>
  <si>
    <t>白井市</t>
  </si>
  <si>
    <t>静岡県</t>
  </si>
  <si>
    <t>広島県</t>
  </si>
  <si>
    <t>福岡県</t>
  </si>
  <si>
    <t>その他の都道府県</t>
  </si>
  <si>
    <t>３－２１　従業地・通学地による常住市区町村別15歳以上就業者数及び15歳以上通学者数</t>
  </si>
  <si>
    <t>一宮町</t>
  </si>
  <si>
    <t>長生村</t>
  </si>
  <si>
    <t>白子町</t>
  </si>
  <si>
    <t>その他の市町</t>
  </si>
  <si>
    <t>東京都</t>
  </si>
  <si>
    <t>木更津市</t>
  </si>
  <si>
    <t>松戸市</t>
  </si>
  <si>
    <t>習志野市</t>
  </si>
  <si>
    <t>鎌ケ谷市</t>
  </si>
  <si>
    <t>袖ケ浦市</t>
  </si>
  <si>
    <t>白井市</t>
  </si>
  <si>
    <t>富里市</t>
  </si>
  <si>
    <t>匝瑳市</t>
  </si>
  <si>
    <t>山武市</t>
  </si>
  <si>
    <t>いすみ市</t>
  </si>
  <si>
    <t>大網白里市</t>
  </si>
  <si>
    <t>酒々井町</t>
  </si>
  <si>
    <t>栄町</t>
  </si>
  <si>
    <t>九十九里町</t>
  </si>
  <si>
    <t>横芝光町</t>
  </si>
  <si>
    <t>-</t>
  </si>
  <si>
    <t>-</t>
  </si>
  <si>
    <t>医療・福祉</t>
  </si>
  <si>
    <r>
      <t>サービス業</t>
    </r>
    <r>
      <rPr>
        <sz val="6"/>
        <color indexed="8"/>
        <rFont val="ＭＳ 明朝"/>
        <family val="1"/>
      </rPr>
      <t>（他に分類されないもの）</t>
    </r>
  </si>
  <si>
    <t>-</t>
  </si>
  <si>
    <t>他市区町村で従業・通学</t>
  </si>
  <si>
    <t>他市区町村で従業</t>
  </si>
  <si>
    <t>資料　総務課</t>
  </si>
  <si>
    <t>３－８　大字別世帯の種類（２区分）､世帯人員（７区分）別世帯数及び世帯人員</t>
  </si>
  <si>
    <t>３－１　世帯数及び人口の推移</t>
  </si>
  <si>
    <t>３－７　年齢 （３区分）別字丁目別人口</t>
  </si>
  <si>
    <t>３－１６　産業（大分類）、男女別15歳以上就業者数の推移</t>
  </si>
  <si>
    <t>３－１９　常住地又は従業地・通学地による年齢（５歳階級）、男女別人口及び15歳以上就業者数</t>
  </si>
  <si>
    <t>令和</t>
  </si>
  <si>
    <t>令和</t>
  </si>
  <si>
    <t>令和２年</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</si>
  <si>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</si>
  <si>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</si>
  <si>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</si>
  <si>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</si>
  <si>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</si>
  <si>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</si>
  <si>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</si>
  <si>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</si>
  <si>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</si>
  <si>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</si>
  <si>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</si>
  <si>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</si>
  <si>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</si>
  <si>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</si>
  <si>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</si>
  <si>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</si>
  <si>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</si>
  <si>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</si>
  <si>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</si>
  <si>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</si>
  <si>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</si>
  <si>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</si>
  <si>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</si>
  <si>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</si>
  <si>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</si>
  <si>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</si>
  <si>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</si>
  <si>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</si>
  <si>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</si>
  <si>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</si>
  <si>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</si>
  <si>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</si>
  <si>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</si>
  <si>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</si>
  <si>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</si>
  <si>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</si>
  <si>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</si>
  <si>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</si>
  <si>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</si>
  <si>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</si>
  <si>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</si>
  <si>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</si>
  <si>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</si>
  <si>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</si>
  <si>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</si>
  <si>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</si>
  <si>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</si>
  <si>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</si>
  <si>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</si>
  <si>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(令和2年10月1日現在)</t>
  </si>
  <si>
    <t>(令和2年10月１日現在）</t>
  </si>
  <si>
    <t>　6歳未満世帯員のいる一般世帯</t>
  </si>
  <si>
    <t>　12歳未満世帯員のいる一般世帯</t>
  </si>
  <si>
    <t>　15歳未満世帯員のいる一般世帯</t>
  </si>
  <si>
    <t>　18歳未満世帯員のいる一般世帯</t>
  </si>
  <si>
    <t>　20歳未満世帯員のいる一般世帯</t>
  </si>
  <si>
    <t>3世代世帯数</t>
  </si>
  <si>
    <t>（令和2年10月１日現在）</t>
  </si>
  <si>
    <t>　80～84歳</t>
  </si>
  <si>
    <t>　85～89歳</t>
  </si>
  <si>
    <t>　90～94歳</t>
  </si>
  <si>
    <t>　95～99歳</t>
  </si>
  <si>
    <t>　100歳以上</t>
  </si>
  <si>
    <t xml:space="preserve"> (令和2年10月１日現在)</t>
  </si>
  <si>
    <t>　　　（令和2年10月１日現在）</t>
  </si>
  <si>
    <t>住宅</t>
  </si>
  <si>
    <t>以外</t>
  </si>
  <si>
    <t>　　昭和50年は8.65K㎡、昭和55年は16.66k㎡、その後平成27年まで16.98k㎡、令和２年は17.30k㎡で算出</t>
  </si>
  <si>
    <t>令和2年（2020）</t>
  </si>
  <si>
    <t>(令和2年10月1日現在)</t>
  </si>
  <si>
    <t>(令和2年10月１日現在)</t>
  </si>
  <si>
    <t>令和</t>
  </si>
  <si>
    <t>　 （令和２年10月１日現在）</t>
  </si>
  <si>
    <t>-</t>
  </si>
  <si>
    <t xml:space="preserve"> (令和２年10月1日現在)</t>
  </si>
  <si>
    <t>-</t>
  </si>
  <si>
    <t>令和２年</t>
  </si>
  <si>
    <t>(令和２年10月1日現在）</t>
  </si>
  <si>
    <t xml:space="preserve">        (令和２年10月1日現在)</t>
  </si>
  <si>
    <t>（令和２年10月１日現在）</t>
  </si>
  <si>
    <t>15歳以上</t>
  </si>
  <si>
    <t>-</t>
  </si>
  <si>
    <t>総　数</t>
  </si>
  <si>
    <t>注　鉄鋼通り、舞浜、高洲、港地区は秘匿地域あり。</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</si>
</sst>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quot;△ &quot;#,##0"/>
    <numFmt numFmtId="180" formatCode="#,###,###,##0;&quot; -&quot;###,###,##0"/>
    <numFmt numFmtId="181" formatCode="\ ###,###,##0;&quot;-&quot;###,###,##0"/>
    <numFmt numFmtId="182" formatCode="###,###,##0;&quot;-&quot;##,###,##0"/>
    <numFmt numFmtId="183" formatCode="##,###,##0;&quot;-&quot;#,###,##0"/>
    <numFmt numFmtId="184" formatCode="#,###,##0;&quot; -&quot;###,##0"/>
    <numFmt numFmtId="185" formatCode="#,###,##0.0;&quot; -&quot;###,##0.0"/>
    <numFmt numFmtId="186" formatCode="##,###,###,##0;&quot;-&quot;#,###,###,##0"/>
    <numFmt numFmtId="187" formatCode="###,###,###,###,##0;&quot;-&quot;##,###,###,###,##0"/>
    <numFmt numFmtId="188" formatCode="##,###,###,###,##0;&quot;-&quot;#,###,###,###,##0"/>
    <numFmt numFmtId="189" formatCode="\ ###,###,###,##0;&quot;-&quot;###,###,###,##0"/>
    <numFmt numFmtId="190" formatCode="###,##0.00;&quot;-&quot;##,##0.00"/>
    <numFmt numFmtId="191" formatCode="0_);\(0\)"/>
    <numFmt numFmtId="192" formatCode="#,##0.00_ ;[Red]\-#,##0.00\ "/>
    <numFmt numFmtId="193" formatCode="0.0_ "/>
    <numFmt numFmtId="194" formatCode="0_ "/>
    <numFmt numFmtId="195" formatCode="0_ ;[Red]\-0\ "/>
    <numFmt numFmtId="196" formatCode="#,##0.000;[Red]\-#,##0.000"/>
    <numFmt numFmtId="197" formatCode="[&lt;=999]000;000\-00"/>
    <numFmt numFmtId="198" formatCode="#,##0_);[Red]\(#,##0\)"/>
    <numFmt numFmtId="199" formatCode="0_);[Red]\(0\)"/>
    <numFmt numFmtId="200" formatCode="#,##0_);\(#,##0\)"/>
    <numFmt numFmtId="201" formatCode="0.00000"/>
    <numFmt numFmtId="202" formatCode="0.0000"/>
    <numFmt numFmtId="203" formatCode="0.000"/>
    <numFmt numFmtId="204" formatCode="#,##0.0_);\(#,##0.0\)"/>
    <numFmt numFmtId="205" formatCode="#,##0.00_);\(#,##0.00\)"/>
    <numFmt numFmtId="206" formatCode="0.00_);[Red]\(0.00\)"/>
    <numFmt numFmtId="207" formatCode="0;&quot;△ &quot;0"/>
    <numFmt numFmtId="208" formatCode="0.0000000"/>
    <numFmt numFmtId="209" formatCode="0.000000"/>
    <numFmt numFmtId="210" formatCode="#,##0_ ;[Red]\-#,##0\ "/>
    <numFmt numFmtId="211" formatCode="0.0;&quot;△ &quot;0.0"/>
    <numFmt numFmtId="212" formatCode="0.00;&quot;△ &quot;0.00"/>
    <numFmt numFmtId="213" formatCode="0.000;&quot;△ &quot;0.000"/>
    <numFmt numFmtId="214" formatCode="0.0000;&quot;△ &quot;0.0000"/>
    <numFmt numFmtId="215" formatCode="0.00000;&quot;△ &quot;0.00000"/>
    <numFmt numFmtId="216" formatCode="#,##0.0;&quot;△ &quot;#,##0.0"/>
    <numFmt numFmtId="217" formatCode="#,##0_ "/>
    <numFmt numFmtId="218" formatCode="0.0_);[Red]\(0.0\)"/>
    <numFmt numFmtId="219" formatCode="0.0%"/>
    <numFmt numFmtId="220" formatCode="&quot;Yes&quot;;&quot;Yes&quot;;&quot;No&quot;"/>
    <numFmt numFmtId="221" formatCode="&quot;True&quot;;&quot;True&quot;;&quot;False&quot;"/>
    <numFmt numFmtId="222" formatCode="&quot;On&quot;;&quot;On&quot;;&quot;Off&quot;"/>
    <numFmt numFmtId="223" formatCode="#,###"/>
    <numFmt numFmtId="224" formatCode="###,###,###,##0;&quot;-&quot;##,###,###,##0"/>
    <numFmt numFmtId="225" formatCode="##0.0;&quot;-&quot;#0.0"/>
    <numFmt numFmtId="226" formatCode="#0.0;&quot;-&quot;0.0"/>
    <numFmt numFmtId="227" formatCode="General__\ "/>
    <numFmt numFmtId="228" formatCode="###,##0;&quot;-&quot;##,##0"/>
    <numFmt numFmtId="229" formatCode="\ ###,##0;&quot;-&quot;###,##0"/>
    <numFmt numFmtId="230" formatCode="&quot;¥&quot;#,##0_);[Red]\(&quot;¥&quot;#,##0\)"/>
    <numFmt numFmtId="231" formatCode="[$€-2]\ #,##0.00_);[Red]\([$€-2]\ #,##0.00\)"/>
    <numFmt numFmtId="232" formatCode="#,##0.0"/>
    <numFmt numFmtId="233" formatCode="#,##0.00;&quot;△ &quot;#,##0.00"/>
  </numFmts>
  <fonts count="94">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b/>
      <sz val="12"/>
      <name val="ＭＳ ゴシック"/>
      <family val="3"/>
    </font>
    <font>
      <b/>
      <sz val="14"/>
      <name val="ＭＳ 明朝"/>
      <family val="1"/>
    </font>
    <font>
      <sz val="10"/>
      <color indexed="8"/>
      <name val="ＭＳ 明朝"/>
      <family val="1"/>
    </font>
    <font>
      <sz val="10"/>
      <name val="ＭＳ 明朝"/>
      <family val="1"/>
    </font>
    <font>
      <sz val="11"/>
      <name val="ＭＳ 明朝"/>
      <family val="1"/>
    </font>
    <font>
      <sz val="11"/>
      <color indexed="8"/>
      <name val="ＭＳ 明朝"/>
      <family val="1"/>
    </font>
    <font>
      <b/>
      <sz val="11"/>
      <name val="ＭＳ ゴシック"/>
      <family val="3"/>
    </font>
    <font>
      <sz val="11"/>
      <name val="ＭＳ ゴシック"/>
      <family val="3"/>
    </font>
    <font>
      <sz val="12"/>
      <color indexed="8"/>
      <name val="ＭＳ 明朝"/>
      <family val="1"/>
    </font>
    <font>
      <sz val="14"/>
      <color indexed="8"/>
      <name val="ＭＳ 明朝"/>
      <family val="1"/>
    </font>
    <font>
      <b/>
      <sz val="14"/>
      <name val="ＭＳ ゴシック"/>
      <family val="3"/>
    </font>
    <font>
      <b/>
      <sz val="14"/>
      <color indexed="8"/>
      <name val="ＭＳ ゴシック"/>
      <family val="3"/>
    </font>
    <font>
      <sz val="9"/>
      <color indexed="8"/>
      <name val="ＭＳ 明朝"/>
      <family val="1"/>
    </font>
    <font>
      <sz val="10"/>
      <name val="ＭＳ ゴシック"/>
      <family val="3"/>
    </font>
    <font>
      <sz val="9"/>
      <name val="ＭＳ 明朝"/>
      <family val="1"/>
    </font>
    <font>
      <b/>
      <sz val="10"/>
      <name val="ＭＳ ゴシック"/>
      <family val="3"/>
    </font>
    <font>
      <u val="single"/>
      <sz val="9"/>
      <color indexed="12"/>
      <name val="ＭＳ 明朝"/>
      <family val="1"/>
    </font>
    <font>
      <u val="single"/>
      <sz val="9"/>
      <color indexed="36"/>
      <name val="ＭＳ 明朝"/>
      <family val="1"/>
    </font>
    <font>
      <sz val="6"/>
      <name val="ＭＳ 明朝"/>
      <family val="1"/>
    </font>
    <font>
      <sz val="12"/>
      <name val="ＭＳ ゴシック"/>
      <family val="3"/>
    </font>
    <font>
      <sz val="8"/>
      <name val="ＭＳ 明朝"/>
      <family val="1"/>
    </font>
    <font>
      <sz val="9"/>
      <name val="ＭＳ ゴシック"/>
      <family val="3"/>
    </font>
    <font>
      <sz val="9"/>
      <name val="ＭＳ Ｐゴシック"/>
      <family val="3"/>
    </font>
    <font>
      <b/>
      <sz val="9"/>
      <name val="ＭＳ 明朝"/>
      <family val="1"/>
    </font>
    <font>
      <sz val="6"/>
      <name val="ＭＳ ゴシック"/>
      <family val="3"/>
    </font>
    <font>
      <sz val="8"/>
      <color indexed="8"/>
      <name val="ＭＳ 明朝"/>
      <family val="1"/>
    </font>
    <font>
      <sz val="11"/>
      <color indexed="8"/>
      <name val="ＭＳ Ｐゴシック"/>
      <family val="3"/>
    </font>
    <font>
      <sz val="6"/>
      <color indexed="8"/>
      <name val="ＭＳ 明朝"/>
      <family val="1"/>
    </font>
    <font>
      <sz val="7.5"/>
      <name val="ＭＳ 明朝"/>
      <family val="1"/>
    </font>
    <font>
      <b/>
      <sz val="10.5"/>
      <name val="ＭＳ ゴシック"/>
      <family val="3"/>
    </font>
    <font>
      <sz val="10"/>
      <color indexed="10"/>
      <name val="ＭＳ 明朝"/>
      <family val="1"/>
    </font>
    <font>
      <sz val="6"/>
      <name val="ＭＳ Ｐゴシック"/>
      <family val="3"/>
    </font>
    <font>
      <b/>
      <sz val="10"/>
      <name val="ＭＳ 明朝"/>
      <family val="1"/>
    </font>
    <font>
      <b/>
      <sz val="12"/>
      <name val="ＭＳ 明朝"/>
      <family val="1"/>
    </font>
    <font>
      <b/>
      <sz val="11"/>
      <name val="ＭＳ 明朝"/>
      <family val="1"/>
    </font>
    <font>
      <sz val="16"/>
      <name val="ＭＳ ゴシック"/>
      <family val="3"/>
    </font>
    <font>
      <b/>
      <sz val="16"/>
      <name val="ＭＳ ゴシック"/>
      <family val="3"/>
    </font>
    <font>
      <b/>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indexed="10"/>
      <name val="ＭＳ 明朝"/>
      <family val="1"/>
    </font>
    <font>
      <b/>
      <sz val="12"/>
      <color indexed="8"/>
      <name val="ＭＳ 明朝"/>
      <family val="1"/>
    </font>
    <font>
      <sz val="10"/>
      <color indexed="8"/>
      <name val="ＭＳゴシック"/>
      <family val="3"/>
    </font>
    <font>
      <b/>
      <sz val="10"/>
      <color indexed="10"/>
      <name val="ＭＳ 明朝"/>
      <family val="1"/>
    </font>
    <font>
      <b/>
      <sz val="12"/>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z val="9"/>
      <color rgb="FFFF0000"/>
      <name val="ＭＳ 明朝"/>
      <family val="1"/>
    </font>
    <font>
      <sz val="11"/>
      <color rgb="FFFF0000"/>
      <name val="ＭＳ 明朝"/>
      <family val="1"/>
    </font>
    <font>
      <sz val="10"/>
      <color rgb="FFFF0000"/>
      <name val="ＭＳ 明朝"/>
      <family val="1"/>
    </font>
    <font>
      <b/>
      <sz val="12"/>
      <color theme="1"/>
      <name val="ＭＳ 明朝"/>
      <family val="1"/>
    </font>
    <font>
      <sz val="10"/>
      <color theme="1"/>
      <name val="ＭＳゴシック"/>
      <family val="3"/>
    </font>
    <font>
      <b/>
      <sz val="10"/>
      <color rgb="FFFF0000"/>
      <name val="ＭＳ 明朝"/>
      <family val="1"/>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color indexed="8"/>
      </top>
      <bottom>
        <color indexed="63"/>
      </bottom>
    </border>
    <border>
      <left style="thin"/>
      <right style="thin"/>
      <top style="thin"/>
      <bottom style="thin"/>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thin"/>
    </border>
    <border>
      <left style="thin"/>
      <right>
        <color indexed="63"/>
      </right>
      <top style="thin"/>
      <bottom style="thin"/>
    </border>
    <border>
      <left style="thin">
        <color indexed="8"/>
      </left>
      <right style="thin"/>
      <top style="thin">
        <color indexed="8"/>
      </top>
      <bottom style="thin">
        <color indexed="8"/>
      </bottom>
    </border>
    <border>
      <left>
        <color indexed="63"/>
      </left>
      <right style="thin"/>
      <top style="thin"/>
      <bottom style="thin"/>
    </border>
    <border>
      <left>
        <color indexed="63"/>
      </left>
      <right>
        <color indexed="63"/>
      </right>
      <top style="thin"/>
      <bottom style="thin"/>
    </border>
    <border>
      <left>
        <color indexed="63"/>
      </left>
      <right style="thin">
        <color indexed="8"/>
      </right>
      <top>
        <color indexed="63"/>
      </top>
      <bottom style="thin"/>
    </border>
    <border>
      <left>
        <color indexed="63"/>
      </left>
      <right style="thin">
        <color indexed="8"/>
      </right>
      <top>
        <color indexed="63"/>
      </top>
      <bottom style="medium"/>
    </border>
    <border>
      <left style="thin">
        <color indexed="8"/>
      </left>
      <right>
        <color indexed="63"/>
      </right>
      <top>
        <color indexed="63"/>
      </top>
      <bottom style="thin">
        <color indexed="8"/>
      </bottom>
    </border>
    <border>
      <left>
        <color indexed="63"/>
      </left>
      <right style="thin"/>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color indexed="63"/>
      </top>
      <bottom style="thin">
        <color indexed="8"/>
      </bottom>
    </border>
    <border>
      <left>
        <color indexed="63"/>
      </left>
      <right style="thin">
        <color indexed="8"/>
      </right>
      <top>
        <color indexed="63"/>
      </top>
      <bottom style="mediu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4"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67"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2" fillId="31" borderId="4" applyNumberFormat="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3" fillId="0" borderId="0" applyNumberFormat="0" applyFill="0" applyBorder="0" applyAlignment="0" applyProtection="0"/>
    <xf numFmtId="0" fontId="5" fillId="0" borderId="0">
      <alignment/>
      <protection/>
    </xf>
    <xf numFmtId="0" fontId="83" fillId="32" borderId="0" applyNumberFormat="0" applyBorder="0" applyAlignment="0" applyProtection="0"/>
  </cellStyleXfs>
  <cellXfs count="1039">
    <xf numFmtId="0" fontId="0" fillId="0" borderId="0" xfId="0" applyAlignment="1">
      <alignment/>
    </xf>
    <xf numFmtId="0" fontId="6" fillId="0" borderId="0" xfId="0" applyFont="1" applyBorder="1" applyAlignment="1">
      <alignment horizontal="centerContinuous"/>
    </xf>
    <xf numFmtId="0" fontId="7" fillId="0" borderId="0" xfId="0" applyFont="1" applyBorder="1" applyAlignment="1">
      <alignment horizontal="centerContinuous"/>
    </xf>
    <xf numFmtId="0" fontId="0" fillId="0" borderId="0" xfId="0" applyAlignment="1">
      <alignment horizontal="centerContinuous"/>
    </xf>
    <xf numFmtId="0" fontId="5" fillId="0" borderId="0" xfId="0" applyFont="1" applyAlignment="1">
      <alignment/>
    </xf>
    <xf numFmtId="0" fontId="9" fillId="0" borderId="0"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centerContinuous" vertical="center"/>
    </xf>
    <xf numFmtId="0" fontId="9" fillId="0" borderId="10" xfId="0" applyFont="1" applyBorder="1" applyAlignment="1">
      <alignment horizontal="distributed" vertical="center"/>
    </xf>
    <xf numFmtId="0" fontId="9" fillId="0" borderId="0" xfId="0" applyFont="1" applyBorder="1" applyAlignment="1">
      <alignment horizontal="center" vertical="center"/>
    </xf>
    <xf numFmtId="0" fontId="9" fillId="0" borderId="0" xfId="0" applyFont="1" applyBorder="1" applyAlignment="1">
      <alignment/>
    </xf>
    <xf numFmtId="0" fontId="9" fillId="0" borderId="11" xfId="0" applyFont="1" applyBorder="1" applyAlignment="1">
      <alignment/>
    </xf>
    <xf numFmtId="37" fontId="9" fillId="0" borderId="0" xfId="0" applyNumberFormat="1" applyFont="1" applyBorder="1" applyAlignment="1" applyProtection="1">
      <alignment/>
      <protection/>
    </xf>
    <xf numFmtId="176" fontId="9" fillId="0" borderId="0" xfId="0" applyNumberFormat="1" applyFont="1" applyBorder="1" applyAlignment="1" applyProtection="1">
      <alignment/>
      <protection/>
    </xf>
    <xf numFmtId="0" fontId="0" fillId="0" borderId="0" xfId="0" applyFont="1" applyAlignment="1">
      <alignment/>
    </xf>
    <xf numFmtId="0" fontId="9" fillId="0" borderId="0" xfId="0" applyFont="1" applyAlignment="1">
      <alignment/>
    </xf>
    <xf numFmtId="0" fontId="10" fillId="0" borderId="0" xfId="0" applyFont="1" applyAlignment="1">
      <alignment/>
    </xf>
    <xf numFmtId="0" fontId="11" fillId="33" borderId="12" xfId="0" applyFont="1" applyFill="1" applyBorder="1" applyAlignment="1">
      <alignment horizontal="right"/>
    </xf>
    <xf numFmtId="0" fontId="10" fillId="0" borderId="13" xfId="0" applyFont="1" applyBorder="1" applyAlignment="1">
      <alignment horizontal="center" vertical="center" wrapText="1"/>
    </xf>
    <xf numFmtId="0" fontId="10" fillId="0" borderId="14" xfId="0" applyFont="1" applyBorder="1" applyAlignment="1">
      <alignment horizontal="center"/>
    </xf>
    <xf numFmtId="0" fontId="10" fillId="0" borderId="14" xfId="0" applyFont="1" applyBorder="1" applyAlignment="1">
      <alignment/>
    </xf>
    <xf numFmtId="0" fontId="10" fillId="0" borderId="15" xfId="0" applyFont="1" applyBorder="1" applyAlignment="1">
      <alignment horizontal="center"/>
    </xf>
    <xf numFmtId="0" fontId="10" fillId="0" borderId="16" xfId="0" applyFont="1" applyBorder="1" applyAlignment="1">
      <alignment/>
    </xf>
    <xf numFmtId="177" fontId="10" fillId="0" borderId="0" xfId="0" applyNumberFormat="1" applyFont="1" applyAlignment="1">
      <alignment/>
    </xf>
    <xf numFmtId="0" fontId="10" fillId="0" borderId="0" xfId="0" applyFont="1" applyBorder="1" applyAlignment="1">
      <alignment/>
    </xf>
    <xf numFmtId="38" fontId="10" fillId="0" borderId="0" xfId="49" applyFont="1" applyAlignment="1">
      <alignment/>
    </xf>
    <xf numFmtId="178" fontId="10" fillId="0" borderId="0" xfId="49" applyNumberFormat="1" applyFont="1" applyAlignment="1">
      <alignment/>
    </xf>
    <xf numFmtId="0" fontId="10" fillId="0" borderId="17" xfId="0" applyFont="1" applyBorder="1" applyAlignment="1">
      <alignment/>
    </xf>
    <xf numFmtId="0" fontId="10" fillId="0" borderId="0" xfId="0" applyFont="1" applyAlignment="1">
      <alignment horizontal="right"/>
    </xf>
    <xf numFmtId="0" fontId="10" fillId="0" borderId="13" xfId="0" applyFont="1" applyBorder="1" applyAlignment="1">
      <alignment horizontal="center"/>
    </xf>
    <xf numFmtId="0" fontId="10" fillId="0" borderId="18" xfId="0" applyFont="1" applyBorder="1" applyAlignment="1">
      <alignment horizontal="center" vertical="center" wrapText="1"/>
    </xf>
    <xf numFmtId="0" fontId="10" fillId="0" borderId="14" xfId="0" applyFont="1" applyBorder="1" applyAlignment="1">
      <alignment horizontal="distributed" vertical="center" wrapText="1"/>
    </xf>
    <xf numFmtId="0" fontId="10" fillId="0" borderId="15" xfId="0" applyFont="1" applyBorder="1" applyAlignment="1">
      <alignment horizontal="center" vertical="center" wrapText="1"/>
    </xf>
    <xf numFmtId="179" fontId="10" fillId="0" borderId="0" xfId="0" applyNumberFormat="1" applyFont="1" applyAlignment="1">
      <alignment/>
    </xf>
    <xf numFmtId="0" fontId="9" fillId="0" borderId="19" xfId="0" applyFont="1" applyBorder="1" applyAlignment="1">
      <alignment horizontal="center" vertical="center" wrapText="1"/>
    </xf>
    <xf numFmtId="38" fontId="10" fillId="0" borderId="0" xfId="0" applyNumberFormat="1" applyFont="1" applyAlignment="1">
      <alignment/>
    </xf>
    <xf numFmtId="179" fontId="10" fillId="0" borderId="0" xfId="0" applyNumberFormat="1" applyFont="1" applyAlignment="1">
      <alignment horizontal="right"/>
    </xf>
    <xf numFmtId="0" fontId="13" fillId="0" borderId="0" xfId="0" applyFont="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3" borderId="22" xfId="0" applyFont="1" applyFill="1" applyBorder="1" applyAlignment="1">
      <alignment horizontal="center"/>
    </xf>
    <xf numFmtId="0" fontId="10" fillId="0" borderId="22" xfId="0" applyFont="1" applyBorder="1" applyAlignment="1">
      <alignment horizontal="center"/>
    </xf>
    <xf numFmtId="0" fontId="11" fillId="33" borderId="11" xfId="0" applyFont="1" applyFill="1" applyBorder="1" applyAlignment="1">
      <alignment/>
    </xf>
    <xf numFmtId="0" fontId="6" fillId="0" borderId="0" xfId="0" applyFont="1" applyBorder="1" applyAlignment="1">
      <alignment/>
    </xf>
    <xf numFmtId="0" fontId="16" fillId="0" borderId="0" xfId="0" applyFont="1" applyBorder="1" applyAlignment="1">
      <alignment/>
    </xf>
    <xf numFmtId="0" fontId="10" fillId="0" borderId="0" xfId="0" applyFont="1" applyAlignment="1">
      <alignment horizontal="centerContinuous"/>
    </xf>
    <xf numFmtId="0" fontId="10" fillId="0" borderId="23"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37" fontId="10" fillId="0" borderId="0" xfId="0" applyNumberFormat="1" applyFont="1" applyAlignment="1">
      <alignment/>
    </xf>
    <xf numFmtId="0" fontId="10" fillId="0" borderId="0" xfId="0" applyFont="1" applyAlignment="1">
      <alignment horizontal="left"/>
    </xf>
    <xf numFmtId="0" fontId="11" fillId="33" borderId="24" xfId="0" applyFont="1" applyFill="1" applyBorder="1" applyAlignment="1">
      <alignment horizontal="centerContinuous"/>
    </xf>
    <xf numFmtId="0" fontId="11" fillId="33" borderId="25" xfId="0" applyFont="1" applyFill="1" applyBorder="1" applyAlignment="1">
      <alignment horizontal="centerContinuous"/>
    </xf>
    <xf numFmtId="0" fontId="11" fillId="33" borderId="26" xfId="0" applyFont="1" applyFill="1" applyBorder="1" applyAlignment="1">
      <alignment horizontal="centerContinuous"/>
    </xf>
    <xf numFmtId="0" fontId="11" fillId="33" borderId="27" xfId="0" applyFont="1" applyFill="1" applyBorder="1" applyAlignment="1">
      <alignment/>
    </xf>
    <xf numFmtId="0" fontId="11" fillId="33" borderId="10" xfId="0" applyFont="1" applyFill="1" applyBorder="1" applyAlignment="1">
      <alignment/>
    </xf>
    <xf numFmtId="0" fontId="11" fillId="33" borderId="27" xfId="0" applyFont="1" applyFill="1" applyBorder="1" applyAlignment="1">
      <alignment horizontal="centerContinuous"/>
    </xf>
    <xf numFmtId="0" fontId="11" fillId="33" borderId="28" xfId="0" applyFont="1" applyFill="1" applyBorder="1" applyAlignment="1">
      <alignment horizontal="centerContinuous"/>
    </xf>
    <xf numFmtId="0" fontId="11" fillId="33" borderId="11" xfId="0" applyFont="1" applyFill="1" applyBorder="1" applyAlignment="1">
      <alignment horizontal="left"/>
    </xf>
    <xf numFmtId="0" fontId="11" fillId="33" borderId="10" xfId="0" applyFont="1" applyFill="1" applyBorder="1" applyAlignment="1">
      <alignment horizontal="center"/>
    </xf>
    <xf numFmtId="0" fontId="11" fillId="33" borderId="20" xfId="0" applyFont="1" applyFill="1" applyBorder="1" applyAlignment="1">
      <alignment horizontal="centerContinuous"/>
    </xf>
    <xf numFmtId="0" fontId="11" fillId="33" borderId="11" xfId="0" applyFont="1" applyFill="1" applyBorder="1" applyAlignment="1">
      <alignment horizontal="centerContinuous"/>
    </xf>
    <xf numFmtId="0" fontId="11" fillId="33" borderId="28" xfId="0" applyFont="1" applyFill="1" applyBorder="1" applyAlignment="1">
      <alignment/>
    </xf>
    <xf numFmtId="0" fontId="11" fillId="33" borderId="29" xfId="0" applyFont="1" applyFill="1" applyBorder="1" applyAlignment="1">
      <alignment horizontal="left"/>
    </xf>
    <xf numFmtId="0" fontId="11" fillId="33" borderId="21" xfId="0" applyFont="1" applyFill="1" applyBorder="1" applyAlignment="1">
      <alignment horizontal="centerContinuous"/>
    </xf>
    <xf numFmtId="0" fontId="0" fillId="0" borderId="0" xfId="0" applyFont="1" applyAlignment="1">
      <alignment horizontal="right"/>
    </xf>
    <xf numFmtId="37" fontId="10" fillId="0" borderId="0" xfId="0" applyNumberFormat="1" applyFont="1" applyAlignment="1" applyProtection="1">
      <alignment/>
      <protection/>
    </xf>
    <xf numFmtId="0" fontId="8" fillId="33" borderId="11" xfId="0" applyFont="1" applyFill="1" applyBorder="1" applyAlignment="1" applyProtection="1">
      <alignment/>
      <protection/>
    </xf>
    <xf numFmtId="37" fontId="9" fillId="0" borderId="0" xfId="0" applyNumberFormat="1" applyFont="1" applyBorder="1" applyAlignment="1" applyProtection="1">
      <alignment horizontal="right"/>
      <protection/>
    </xf>
    <xf numFmtId="37" fontId="10" fillId="0" borderId="0" xfId="0" applyNumberFormat="1" applyFont="1" applyBorder="1" applyAlignment="1">
      <alignment/>
    </xf>
    <xf numFmtId="0" fontId="10" fillId="0" borderId="30" xfId="0" applyFont="1" applyBorder="1" applyAlignment="1">
      <alignment/>
    </xf>
    <xf numFmtId="38" fontId="9" fillId="0" borderId="0" xfId="49" applyFont="1" applyAlignment="1">
      <alignment/>
    </xf>
    <xf numFmtId="38" fontId="19" fillId="0" borderId="0" xfId="49" applyFont="1" applyAlignment="1">
      <alignment/>
    </xf>
    <xf numFmtId="38" fontId="21" fillId="0" borderId="0" xfId="49" applyFont="1" applyAlignment="1">
      <alignment/>
    </xf>
    <xf numFmtId="0" fontId="8" fillId="0" borderId="31" xfId="0" applyFont="1" applyFill="1" applyBorder="1" applyAlignment="1">
      <alignment/>
    </xf>
    <xf numFmtId="0" fontId="8" fillId="0" borderId="32" xfId="0" applyFont="1" applyFill="1" applyBorder="1" applyAlignment="1">
      <alignment/>
    </xf>
    <xf numFmtId="37" fontId="8" fillId="0" borderId="31" xfId="0" applyNumberFormat="1" applyFont="1" applyFill="1" applyBorder="1" applyAlignment="1" applyProtection="1">
      <alignment horizontal="right"/>
      <protection/>
    </xf>
    <xf numFmtId="176" fontId="8" fillId="0" borderId="31" xfId="0" applyNumberFormat="1" applyFont="1" applyFill="1" applyBorder="1" applyAlignment="1" applyProtection="1">
      <alignment/>
      <protection/>
    </xf>
    <xf numFmtId="37" fontId="8" fillId="0" borderId="31" xfId="0" applyNumberFormat="1" applyFont="1" applyFill="1" applyBorder="1" applyAlignment="1" applyProtection="1">
      <alignment/>
      <protection/>
    </xf>
    <xf numFmtId="0" fontId="11" fillId="0" borderId="12" xfId="0" applyFont="1" applyFill="1" applyBorder="1" applyAlignment="1">
      <alignment/>
    </xf>
    <xf numFmtId="0" fontId="10" fillId="0" borderId="0" xfId="0" applyFont="1" applyFill="1" applyAlignment="1">
      <alignment/>
    </xf>
    <xf numFmtId="0" fontId="11" fillId="0" borderId="32" xfId="0" applyFont="1" applyFill="1" applyBorder="1" applyAlignment="1">
      <alignment/>
    </xf>
    <xf numFmtId="0" fontId="11" fillId="0" borderId="11" xfId="0" applyFont="1" applyFill="1" applyBorder="1" applyAlignment="1">
      <alignment horizontal="center"/>
    </xf>
    <xf numFmtId="0" fontId="11" fillId="0" borderId="29" xfId="0" applyFont="1" applyFill="1" applyBorder="1" applyAlignment="1">
      <alignment/>
    </xf>
    <xf numFmtId="0" fontId="11" fillId="0" borderId="11" xfId="0" applyFont="1" applyFill="1" applyBorder="1" applyAlignment="1">
      <alignment/>
    </xf>
    <xf numFmtId="0" fontId="14" fillId="0" borderId="33" xfId="0" applyFont="1" applyFill="1" applyBorder="1" applyAlignment="1">
      <alignment/>
    </xf>
    <xf numFmtId="0" fontId="15" fillId="0" borderId="33" xfId="0" applyFont="1" applyFill="1" applyBorder="1" applyAlignment="1">
      <alignment/>
    </xf>
    <xf numFmtId="0" fontId="11" fillId="0" borderId="33" xfId="0" applyFont="1" applyFill="1" applyBorder="1" applyAlignment="1">
      <alignment horizontal="right"/>
    </xf>
    <xf numFmtId="0" fontId="11" fillId="0" borderId="33" xfId="0" applyFont="1" applyFill="1" applyBorder="1" applyAlignment="1">
      <alignment/>
    </xf>
    <xf numFmtId="0" fontId="8" fillId="0" borderId="12" xfId="0" applyFont="1" applyFill="1" applyBorder="1" applyAlignment="1">
      <alignment/>
    </xf>
    <xf numFmtId="0" fontId="8" fillId="0" borderId="12" xfId="0" applyFont="1" applyFill="1" applyBorder="1" applyAlignment="1">
      <alignment horizontal="right"/>
    </xf>
    <xf numFmtId="38" fontId="10" fillId="0" borderId="0" xfId="49" applyFont="1" applyBorder="1" applyAlignment="1">
      <alignment/>
    </xf>
    <xf numFmtId="177" fontId="10" fillId="0" borderId="0" xfId="0" applyNumberFormat="1" applyFont="1" applyBorder="1" applyAlignment="1">
      <alignment/>
    </xf>
    <xf numFmtId="0" fontId="10" fillId="0" borderId="30" xfId="0" applyFont="1" applyBorder="1" applyAlignment="1">
      <alignment horizontal="right"/>
    </xf>
    <xf numFmtId="179" fontId="10" fillId="0" borderId="0" xfId="0" applyNumberFormat="1" applyFont="1" applyBorder="1" applyAlignment="1">
      <alignment/>
    </xf>
    <xf numFmtId="0" fontId="0" fillId="0" borderId="0" xfId="0" applyAlignment="1">
      <alignment/>
    </xf>
    <xf numFmtId="0" fontId="0" fillId="0" borderId="0" xfId="0" applyBorder="1" applyAlignment="1">
      <alignment/>
    </xf>
    <xf numFmtId="38" fontId="10" fillId="0" borderId="0" xfId="0" applyNumberFormat="1" applyFont="1" applyBorder="1" applyAlignment="1">
      <alignment/>
    </xf>
    <xf numFmtId="0" fontId="11" fillId="0" borderId="20" xfId="0" applyFont="1" applyFill="1" applyBorder="1" applyAlignment="1">
      <alignment/>
    </xf>
    <xf numFmtId="0" fontId="11" fillId="0" borderId="21" xfId="0" applyFont="1" applyFill="1" applyBorder="1" applyAlignment="1">
      <alignment/>
    </xf>
    <xf numFmtId="0" fontId="6" fillId="0" borderId="0" xfId="0" applyFont="1" applyFill="1" applyBorder="1" applyAlignment="1">
      <alignment horizontal="centerContinuous"/>
    </xf>
    <xf numFmtId="0" fontId="0" fillId="0" borderId="0" xfId="0" applyFill="1" applyAlignment="1">
      <alignment/>
    </xf>
    <xf numFmtId="0" fontId="11" fillId="0" borderId="12" xfId="0" applyFont="1" applyFill="1" applyBorder="1" applyAlignment="1">
      <alignment horizontal="right"/>
    </xf>
    <xf numFmtId="37" fontId="9" fillId="0" borderId="0" xfId="0" applyNumberFormat="1" applyFont="1" applyAlignment="1" applyProtection="1">
      <alignment/>
      <protection/>
    </xf>
    <xf numFmtId="0" fontId="9" fillId="0" borderId="0" xfId="0" applyFont="1" applyFill="1" applyAlignment="1">
      <alignment/>
    </xf>
    <xf numFmtId="0" fontId="10" fillId="0" borderId="12" xfId="0" applyFont="1" applyFill="1" applyBorder="1" applyAlignment="1">
      <alignment/>
    </xf>
    <xf numFmtId="38" fontId="10" fillId="0" borderId="17" xfId="49" applyFont="1" applyFill="1" applyBorder="1" applyAlignment="1">
      <alignment/>
    </xf>
    <xf numFmtId="38" fontId="10" fillId="0" borderId="0" xfId="49" applyFont="1" applyFill="1" applyAlignment="1">
      <alignment/>
    </xf>
    <xf numFmtId="38" fontId="9" fillId="0" borderId="0" xfId="49" applyFont="1" applyFill="1" applyAlignment="1">
      <alignment horizontal="right"/>
    </xf>
    <xf numFmtId="0" fontId="8" fillId="0" borderId="33" xfId="0" applyFont="1" applyFill="1" applyBorder="1" applyAlignment="1">
      <alignment/>
    </xf>
    <xf numFmtId="0" fontId="11" fillId="0" borderId="11" xfId="0" applyFont="1" applyFill="1" applyBorder="1" applyAlignment="1">
      <alignment horizontal="left"/>
    </xf>
    <xf numFmtId="0" fontId="11" fillId="0" borderId="24" xfId="0" applyFont="1" applyFill="1" applyBorder="1" applyAlignment="1">
      <alignment horizontal="center"/>
    </xf>
    <xf numFmtId="0" fontId="13" fillId="0" borderId="0" xfId="0" applyFont="1" applyAlignment="1">
      <alignment/>
    </xf>
    <xf numFmtId="0" fontId="12" fillId="0" borderId="0" xfId="0" applyFont="1" applyBorder="1" applyAlignment="1">
      <alignment horizontal="centerContinuous"/>
    </xf>
    <xf numFmtId="0" fontId="11" fillId="33" borderId="10" xfId="0" applyFont="1" applyFill="1" applyBorder="1" applyAlignment="1">
      <alignment horizontal="centerContinuous"/>
    </xf>
    <xf numFmtId="38" fontId="10" fillId="0" borderId="0" xfId="49" applyFont="1" applyAlignment="1">
      <alignment horizontal="right"/>
    </xf>
    <xf numFmtId="0" fontId="10" fillId="0" borderId="0" xfId="0" applyFont="1" applyBorder="1" applyAlignment="1">
      <alignment horizontal="right"/>
    </xf>
    <xf numFmtId="0" fontId="0" fillId="0" borderId="0" xfId="62">
      <alignment/>
      <protection/>
    </xf>
    <xf numFmtId="0" fontId="11" fillId="0" borderId="12" xfId="62" applyFont="1" applyFill="1" applyBorder="1" applyProtection="1">
      <alignment/>
      <protection/>
    </xf>
    <xf numFmtId="0" fontId="11" fillId="0" borderId="12" xfId="62" applyFont="1" applyFill="1" applyBorder="1" applyAlignment="1" applyProtection="1">
      <alignment horizontal="right"/>
      <protection/>
    </xf>
    <xf numFmtId="0" fontId="10" fillId="0" borderId="0" xfId="62" applyFont="1" applyFill="1">
      <alignment/>
      <protection/>
    </xf>
    <xf numFmtId="0" fontId="14" fillId="0" borderId="33" xfId="62" applyFont="1" applyFill="1" applyBorder="1" applyProtection="1">
      <alignment/>
      <protection/>
    </xf>
    <xf numFmtId="0" fontId="11" fillId="0" borderId="33" xfId="62" applyFont="1" applyFill="1" applyBorder="1" applyAlignment="1" applyProtection="1">
      <alignment horizontal="right"/>
      <protection/>
    </xf>
    <xf numFmtId="0" fontId="8" fillId="33" borderId="10" xfId="0" applyFont="1" applyFill="1" applyBorder="1" applyAlignment="1">
      <alignment/>
    </xf>
    <xf numFmtId="0" fontId="8" fillId="33" borderId="34" xfId="0" applyFont="1" applyFill="1" applyBorder="1" applyAlignment="1">
      <alignment horizontal="centerContinuous"/>
    </xf>
    <xf numFmtId="0" fontId="8" fillId="33" borderId="20" xfId="0" applyFont="1" applyFill="1" applyBorder="1" applyAlignment="1">
      <alignment/>
    </xf>
    <xf numFmtId="0" fontId="8" fillId="33" borderId="10" xfId="0" applyFont="1" applyFill="1" applyBorder="1" applyAlignment="1">
      <alignment horizontal="center"/>
    </xf>
    <xf numFmtId="0" fontId="8" fillId="33" borderId="20" xfId="0" applyFont="1" applyFill="1" applyBorder="1" applyAlignment="1">
      <alignment horizontal="center"/>
    </xf>
    <xf numFmtId="37" fontId="9" fillId="0" borderId="0" xfId="0" applyNumberFormat="1" applyFont="1" applyAlignment="1">
      <alignment/>
    </xf>
    <xf numFmtId="0" fontId="10" fillId="0" borderId="33" xfId="0" applyFont="1" applyFill="1" applyBorder="1" applyAlignment="1">
      <alignment horizontal="right"/>
    </xf>
    <xf numFmtId="0" fontId="9" fillId="0" borderId="12" xfId="0" applyFont="1" applyFill="1" applyBorder="1" applyAlignment="1">
      <alignment/>
    </xf>
    <xf numFmtId="0" fontId="8" fillId="0" borderId="11" xfId="0" applyFont="1" applyFill="1" applyBorder="1" applyAlignment="1">
      <alignment/>
    </xf>
    <xf numFmtId="0" fontId="9" fillId="0" borderId="34" xfId="0" applyFont="1" applyFill="1" applyBorder="1" applyAlignment="1">
      <alignment horizontal="centerContinuous" vertical="center"/>
    </xf>
    <xf numFmtId="0" fontId="9" fillId="0" borderId="34" xfId="0" applyFont="1" applyFill="1" applyBorder="1" applyAlignment="1">
      <alignment horizontal="centerContinuous"/>
    </xf>
    <xf numFmtId="0" fontId="8" fillId="0" borderId="0" xfId="0" applyFont="1" applyFill="1" applyBorder="1" applyAlignment="1">
      <alignment/>
    </xf>
    <xf numFmtId="0" fontId="8" fillId="0" borderId="11" xfId="0" applyFont="1" applyFill="1" applyBorder="1" applyAlignment="1">
      <alignment horizontal="center"/>
    </xf>
    <xf numFmtId="0" fontId="8" fillId="0" borderId="34" xfId="0" applyFont="1" applyFill="1" applyBorder="1" applyAlignment="1">
      <alignment/>
    </xf>
    <xf numFmtId="0" fontId="9" fillId="0" borderId="0" xfId="0" applyFont="1" applyFill="1" applyBorder="1" applyAlignment="1">
      <alignment horizontal="center"/>
    </xf>
    <xf numFmtId="0" fontId="25" fillId="0" borderId="0" xfId="0" applyFont="1" applyAlignment="1">
      <alignment/>
    </xf>
    <xf numFmtId="0" fontId="0" fillId="0" borderId="33" xfId="0" applyBorder="1" applyAlignment="1">
      <alignment/>
    </xf>
    <xf numFmtId="0" fontId="0" fillId="0" borderId="33" xfId="0" applyFill="1" applyBorder="1" applyAlignment="1">
      <alignment/>
    </xf>
    <xf numFmtId="0" fontId="10" fillId="0" borderId="33" xfId="0" applyFont="1" applyBorder="1" applyAlignment="1">
      <alignment horizontal="right"/>
    </xf>
    <xf numFmtId="0" fontId="10" fillId="0" borderId="12" xfId="0" applyFont="1" applyBorder="1" applyAlignment="1">
      <alignment/>
    </xf>
    <xf numFmtId="0" fontId="9" fillId="0" borderId="0" xfId="0" applyFont="1" applyAlignment="1" applyProtection="1">
      <alignment/>
      <protection/>
    </xf>
    <xf numFmtId="0" fontId="9" fillId="0" borderId="33" xfId="0" applyFont="1" applyBorder="1" applyAlignment="1" applyProtection="1">
      <alignment/>
      <protection/>
    </xf>
    <xf numFmtId="0" fontId="10" fillId="0" borderId="0" xfId="0" applyFont="1" applyAlignment="1" applyProtection="1">
      <alignment/>
      <protection/>
    </xf>
    <xf numFmtId="37" fontId="9" fillId="0" borderId="0" xfId="0" applyNumberFormat="1" applyFont="1" applyBorder="1" applyAlignment="1" applyProtection="1">
      <alignment vertical="center"/>
      <protection/>
    </xf>
    <xf numFmtId="0" fontId="20" fillId="0" borderId="0" xfId="0" applyFont="1" applyAlignment="1">
      <alignment/>
    </xf>
    <xf numFmtId="0" fontId="20" fillId="0" borderId="0" xfId="0" applyFont="1" applyBorder="1" applyAlignment="1">
      <alignment/>
    </xf>
    <xf numFmtId="38" fontId="20" fillId="0" borderId="0" xfId="49" applyFont="1" applyBorder="1" applyAlignment="1">
      <alignment/>
    </xf>
    <xf numFmtId="38" fontId="20" fillId="0" borderId="0" xfId="49" applyFont="1" applyBorder="1" applyAlignment="1">
      <alignment horizontal="right"/>
    </xf>
    <xf numFmtId="38" fontId="20" fillId="0" borderId="0" xfId="49" applyFont="1" applyAlignment="1">
      <alignment/>
    </xf>
    <xf numFmtId="0" fontId="18" fillId="0" borderId="12" xfId="0" applyFont="1" applyFill="1" applyBorder="1" applyAlignment="1">
      <alignment/>
    </xf>
    <xf numFmtId="0" fontId="20" fillId="0" borderId="0" xfId="0" applyFont="1" applyAlignment="1">
      <alignment vertical="center"/>
    </xf>
    <xf numFmtId="176" fontId="20" fillId="0" borderId="0" xfId="0" applyNumberFormat="1" applyFont="1" applyBorder="1" applyAlignment="1" applyProtection="1">
      <alignment horizontal="right"/>
      <protection/>
    </xf>
    <xf numFmtId="38" fontId="12" fillId="0" borderId="0" xfId="49" applyFont="1" applyAlignment="1">
      <alignment horizontal="centerContinuous"/>
    </xf>
    <xf numFmtId="38" fontId="21" fillId="0" borderId="0" xfId="49" applyFont="1" applyAlignment="1">
      <alignment horizontal="centerContinuous"/>
    </xf>
    <xf numFmtId="38" fontId="20" fillId="0" borderId="17" xfId="49" applyFont="1" applyBorder="1" applyAlignment="1">
      <alignment/>
    </xf>
    <xf numFmtId="38" fontId="20" fillId="0" borderId="17" xfId="49" applyFont="1" applyBorder="1" applyAlignment="1">
      <alignment horizontal="right" vertical="center"/>
    </xf>
    <xf numFmtId="38" fontId="20" fillId="0" borderId="0" xfId="49" applyFont="1" applyAlignment="1">
      <alignment vertical="center"/>
    </xf>
    <xf numFmtId="38" fontId="20" fillId="0" borderId="16" xfId="49" applyFont="1" applyBorder="1" applyAlignment="1">
      <alignment vertical="center"/>
    </xf>
    <xf numFmtId="38" fontId="20" fillId="0" borderId="35" xfId="49" applyFont="1" applyBorder="1" applyAlignment="1">
      <alignment horizontal="centerContinuous" vertical="center"/>
    </xf>
    <xf numFmtId="38" fontId="20" fillId="0" borderId="36" xfId="49" applyFont="1" applyBorder="1" applyAlignment="1">
      <alignment horizontal="centerContinuous" vertical="center"/>
    </xf>
    <xf numFmtId="38" fontId="20" fillId="0" borderId="0" xfId="49" applyFont="1" applyBorder="1" applyAlignment="1">
      <alignment horizontal="centerContinuous" vertical="center"/>
    </xf>
    <xf numFmtId="38" fontId="9" fillId="0" borderId="0" xfId="49" applyFont="1" applyAlignment="1">
      <alignment vertical="center"/>
    </xf>
    <xf numFmtId="38" fontId="20" fillId="0" borderId="16" xfId="49" applyFont="1" applyBorder="1" applyAlignment="1">
      <alignment horizontal="distributed" vertical="center"/>
    </xf>
    <xf numFmtId="38" fontId="20" fillId="0" borderId="23" xfId="49" applyFont="1" applyBorder="1" applyAlignment="1">
      <alignment horizontal="distributed" vertical="center"/>
    </xf>
    <xf numFmtId="38" fontId="20" fillId="0" borderId="37" xfId="49" applyFont="1" applyBorder="1" applyAlignment="1">
      <alignment horizontal="distributed" vertical="center"/>
    </xf>
    <xf numFmtId="38" fontId="20" fillId="0" borderId="38" xfId="49" applyFont="1" applyBorder="1" applyAlignment="1">
      <alignment horizontal="distributed" vertical="center"/>
    </xf>
    <xf numFmtId="0" fontId="20" fillId="0" borderId="23" xfId="0" applyFont="1" applyBorder="1" applyAlignment="1">
      <alignment horizontal="distributed" vertical="center"/>
    </xf>
    <xf numFmtId="38" fontId="9" fillId="0" borderId="23" xfId="49" applyFont="1" applyBorder="1" applyAlignment="1">
      <alignment vertical="center"/>
    </xf>
    <xf numFmtId="38" fontId="20" fillId="0" borderId="35" xfId="49" applyFont="1" applyBorder="1" applyAlignment="1">
      <alignment vertical="center"/>
    </xf>
    <xf numFmtId="38" fontId="20" fillId="0" borderId="36" xfId="49" applyFont="1" applyBorder="1" applyAlignment="1">
      <alignment vertical="center"/>
    </xf>
    <xf numFmtId="38" fontId="20" fillId="0" borderId="14" xfId="49" applyFont="1" applyBorder="1" applyAlignment="1">
      <alignment horizontal="distributed" vertical="center"/>
    </xf>
    <xf numFmtId="38" fontId="20" fillId="0" borderId="36" xfId="49" applyFont="1" applyBorder="1" applyAlignment="1">
      <alignment horizontal="distributed" vertical="center"/>
    </xf>
    <xf numFmtId="38" fontId="28" fillId="0" borderId="36" xfId="49" applyFont="1" applyBorder="1" applyAlignment="1">
      <alignment horizontal="distributed" vertical="center"/>
    </xf>
    <xf numFmtId="38" fontId="19" fillId="0" borderId="0" xfId="49" applyFont="1" applyAlignment="1">
      <alignment vertical="center"/>
    </xf>
    <xf numFmtId="0" fontId="10" fillId="0" borderId="17" xfId="65" applyFont="1" applyFill="1" applyBorder="1">
      <alignment/>
      <protection/>
    </xf>
    <xf numFmtId="0" fontId="10" fillId="0" borderId="0" xfId="65" applyFont="1" applyFill="1">
      <alignment/>
      <protection/>
    </xf>
    <xf numFmtId="0" fontId="10" fillId="0" borderId="17" xfId="65" applyFont="1" applyFill="1" applyBorder="1" applyAlignment="1">
      <alignment horizontal="right"/>
      <protection/>
    </xf>
    <xf numFmtId="0" fontId="10" fillId="0" borderId="0" xfId="66" applyFont="1">
      <alignment/>
      <protection/>
    </xf>
    <xf numFmtId="0" fontId="10" fillId="0" borderId="17" xfId="66" applyFont="1" applyFill="1" applyBorder="1">
      <alignment/>
      <protection/>
    </xf>
    <xf numFmtId="0" fontId="10" fillId="0" borderId="17" xfId="66" applyFont="1" applyBorder="1">
      <alignment/>
      <protection/>
    </xf>
    <xf numFmtId="0" fontId="10" fillId="0" borderId="17" xfId="66" applyFont="1" applyBorder="1" applyAlignment="1">
      <alignment horizontal="right"/>
      <protection/>
    </xf>
    <xf numFmtId="0" fontId="10" fillId="0" borderId="16" xfId="66" applyFont="1" applyBorder="1" applyAlignment="1">
      <alignment horizontal="distributed"/>
      <protection/>
    </xf>
    <xf numFmtId="0" fontId="10" fillId="0" borderId="0" xfId="66" applyFont="1" applyAlignment="1">
      <alignment horizontal="distributed"/>
      <protection/>
    </xf>
    <xf numFmtId="0" fontId="10" fillId="0" borderId="36" xfId="66" applyFont="1" applyBorder="1" applyAlignment="1">
      <alignment horizontal="distributed"/>
      <protection/>
    </xf>
    <xf numFmtId="0" fontId="10" fillId="0" borderId="35" xfId="66" applyFont="1" applyBorder="1" applyAlignment="1">
      <alignment horizontal="distributed"/>
      <protection/>
    </xf>
    <xf numFmtId="0" fontId="10" fillId="0" borderId="0" xfId="66" applyFont="1" applyBorder="1">
      <alignment/>
      <protection/>
    </xf>
    <xf numFmtId="0" fontId="10" fillId="0" borderId="0" xfId="66" applyFont="1" applyAlignment="1">
      <alignment horizontal="right"/>
      <protection/>
    </xf>
    <xf numFmtId="0" fontId="9" fillId="0" borderId="0" xfId="66" applyFont="1">
      <alignment/>
      <protection/>
    </xf>
    <xf numFmtId="0" fontId="10" fillId="0" borderId="0" xfId="0" applyFont="1" applyBorder="1" applyAlignment="1">
      <alignment horizontal="centerContinuous"/>
    </xf>
    <xf numFmtId="0" fontId="29" fillId="0" borderId="0" xfId="0" applyFont="1" applyAlignment="1">
      <alignment/>
    </xf>
    <xf numFmtId="37" fontId="29" fillId="0" borderId="0" xfId="0" applyNumberFormat="1" applyFont="1" applyAlignment="1">
      <alignment/>
    </xf>
    <xf numFmtId="37" fontId="20" fillId="0" borderId="0" xfId="0" applyNumberFormat="1" applyFont="1" applyAlignment="1">
      <alignment/>
    </xf>
    <xf numFmtId="0" fontId="10" fillId="0" borderId="16" xfId="0" applyFont="1" applyBorder="1" applyAlignment="1">
      <alignment horizontal="left"/>
    </xf>
    <xf numFmtId="0" fontId="0" fillId="0" borderId="0" xfId="0" applyFont="1" applyAlignment="1">
      <alignment/>
    </xf>
    <xf numFmtId="0" fontId="18" fillId="0" borderId="0" xfId="0" applyFont="1" applyFill="1" applyAlignment="1">
      <alignment horizontal="center" vertical="center"/>
    </xf>
    <xf numFmtId="0" fontId="8" fillId="0" borderId="16"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xf numFmtId="186" fontId="8" fillId="0" borderId="37" xfId="67" applyNumberFormat="1" applyFont="1" applyFill="1" applyBorder="1" applyAlignment="1">
      <alignment horizontal="center" vertical="center"/>
      <protection/>
    </xf>
    <xf numFmtId="180" fontId="8" fillId="0" borderId="37" xfId="67" applyNumberFormat="1" applyFont="1" applyFill="1" applyBorder="1" applyAlignment="1">
      <alignment horizontal="center" vertical="center"/>
      <protection/>
    </xf>
    <xf numFmtId="189" fontId="8" fillId="0" borderId="37" xfId="67" applyNumberFormat="1" applyFont="1" applyFill="1" applyBorder="1" applyAlignment="1">
      <alignment horizontal="center" vertical="center"/>
      <protection/>
    </xf>
    <xf numFmtId="224" fontId="8" fillId="0" borderId="37" xfId="67" applyNumberFormat="1" applyFont="1" applyFill="1" applyBorder="1" applyAlignment="1">
      <alignment horizontal="center" vertical="center"/>
      <protection/>
    </xf>
    <xf numFmtId="224" fontId="8" fillId="0" borderId="0" xfId="67" applyNumberFormat="1" applyFont="1" applyFill="1" applyBorder="1" applyAlignment="1">
      <alignment horizontal="center" vertical="center"/>
      <protection/>
    </xf>
    <xf numFmtId="186" fontId="8" fillId="0" borderId="39" xfId="67" applyNumberFormat="1" applyFont="1" applyFill="1" applyBorder="1" applyAlignment="1">
      <alignment horizontal="center" vertical="center"/>
      <protection/>
    </xf>
    <xf numFmtId="0" fontId="11" fillId="33" borderId="0" xfId="0" applyFont="1" applyFill="1" applyBorder="1" applyAlignment="1">
      <alignment/>
    </xf>
    <xf numFmtId="0" fontId="10" fillId="0" borderId="33"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39" fontId="9" fillId="0" borderId="0" xfId="0" applyNumberFormat="1" applyFont="1" applyFill="1" applyAlignment="1" applyProtection="1">
      <alignment horizontal="right"/>
      <protection/>
    </xf>
    <xf numFmtId="0" fontId="13" fillId="0" borderId="0" xfId="0" applyFont="1" applyFill="1" applyAlignment="1">
      <alignment/>
    </xf>
    <xf numFmtId="0" fontId="9" fillId="0" borderId="0" xfId="62" applyFont="1" applyFill="1" applyProtection="1">
      <alignment/>
      <protection/>
    </xf>
    <xf numFmtId="0" fontId="8" fillId="0" borderId="32" xfId="62" applyFont="1" applyFill="1" applyBorder="1" applyProtection="1">
      <alignment/>
      <protection/>
    </xf>
    <xf numFmtId="0" fontId="10" fillId="0" borderId="0" xfId="0" applyFont="1" applyBorder="1" applyAlignment="1">
      <alignment horizontal="center"/>
    </xf>
    <xf numFmtId="0" fontId="8" fillId="33" borderId="11" xfId="0" applyFont="1" applyFill="1" applyBorder="1" applyAlignment="1">
      <alignment/>
    </xf>
    <xf numFmtId="0" fontId="6" fillId="0" borderId="0" xfId="0" applyFont="1" applyAlignment="1">
      <alignment/>
    </xf>
    <xf numFmtId="37" fontId="12" fillId="0" borderId="0" xfId="0" applyNumberFormat="1" applyFont="1" applyBorder="1" applyAlignment="1">
      <alignment horizontal="centerContinuous"/>
    </xf>
    <xf numFmtId="37" fontId="10" fillId="0" borderId="0" xfId="0" applyNumberFormat="1" applyFont="1" applyAlignment="1">
      <alignment horizontal="centerContinuous"/>
    </xf>
    <xf numFmtId="37" fontId="11" fillId="33" borderId="0" xfId="0" applyNumberFormat="1" applyFont="1" applyFill="1" applyBorder="1" applyAlignment="1">
      <alignment/>
    </xf>
    <xf numFmtId="37" fontId="8" fillId="0" borderId="0" xfId="67" applyNumberFormat="1" applyFont="1" applyFill="1" applyBorder="1" applyAlignment="1">
      <alignment horizontal="center" vertical="center"/>
      <protection/>
    </xf>
    <xf numFmtId="37" fontId="8" fillId="0" borderId="37" xfId="67" applyNumberFormat="1" applyFont="1" applyFill="1" applyBorder="1" applyAlignment="1">
      <alignment horizontal="center" vertical="center"/>
      <protection/>
    </xf>
    <xf numFmtId="37" fontId="8" fillId="0" borderId="39" xfId="67" applyNumberFormat="1" applyFont="1" applyFill="1" applyBorder="1" applyAlignment="1">
      <alignment horizontal="center" vertical="center"/>
      <protection/>
    </xf>
    <xf numFmtId="189" fontId="8" fillId="0" borderId="40" xfId="67" applyNumberFormat="1" applyFont="1" applyFill="1" applyBorder="1" applyAlignment="1">
      <alignment horizontal="centerContinuous" vertical="center"/>
      <protection/>
    </xf>
    <xf numFmtId="0" fontId="9" fillId="0" borderId="41" xfId="0" applyFont="1" applyBorder="1" applyAlignment="1">
      <alignment horizontal="centerContinuous"/>
    </xf>
    <xf numFmtId="0" fontId="9" fillId="0" borderId="33" xfId="0" applyFont="1" applyBorder="1" applyAlignment="1">
      <alignment/>
    </xf>
    <xf numFmtId="176" fontId="36" fillId="0" borderId="0" xfId="0" applyNumberFormat="1" applyFont="1" applyBorder="1" applyAlignment="1" applyProtection="1">
      <alignment/>
      <protection/>
    </xf>
    <xf numFmtId="0" fontId="8" fillId="0" borderId="0" xfId="0" applyFont="1" applyFill="1" applyBorder="1" applyAlignment="1">
      <alignment horizontal="right"/>
    </xf>
    <xf numFmtId="37" fontId="9" fillId="0" borderId="33" xfId="0" applyNumberFormat="1" applyFont="1" applyBorder="1" applyAlignment="1">
      <alignment/>
    </xf>
    <xf numFmtId="37" fontId="9" fillId="0" borderId="33" xfId="0" applyNumberFormat="1" applyFont="1" applyBorder="1" applyAlignment="1">
      <alignment horizontal="right"/>
    </xf>
    <xf numFmtId="199" fontId="10" fillId="0" borderId="0" xfId="0" applyNumberFormat="1" applyFont="1" applyAlignment="1">
      <alignment/>
    </xf>
    <xf numFmtId="199" fontId="10" fillId="34" borderId="0" xfId="0" applyNumberFormat="1" applyFont="1" applyFill="1" applyAlignment="1">
      <alignment/>
    </xf>
    <xf numFmtId="199" fontId="0" fillId="34" borderId="0" xfId="0" applyNumberFormat="1" applyFill="1" applyAlignment="1">
      <alignment vertical="center"/>
    </xf>
    <xf numFmtId="38" fontId="10" fillId="0" borderId="0" xfId="49" applyFont="1" applyBorder="1" applyAlignment="1" applyProtection="1">
      <alignment/>
      <protection/>
    </xf>
    <xf numFmtId="38" fontId="10" fillId="0" borderId="0" xfId="49" applyFont="1" applyBorder="1" applyAlignment="1">
      <alignment horizontal="center"/>
    </xf>
    <xf numFmtId="0" fontId="13" fillId="0" borderId="0" xfId="0" applyFont="1" applyAlignment="1">
      <alignment horizontal="right"/>
    </xf>
    <xf numFmtId="38" fontId="84" fillId="0" borderId="16" xfId="49" applyFont="1" applyBorder="1" applyAlignment="1">
      <alignment vertical="center"/>
    </xf>
    <xf numFmtId="38" fontId="85" fillId="0" borderId="0" xfId="49" applyFont="1" applyBorder="1" applyAlignment="1">
      <alignment horizontal="right" vertical="center"/>
    </xf>
    <xf numFmtId="38" fontId="84" fillId="0" borderId="16" xfId="49" applyFont="1" applyBorder="1" applyAlignment="1">
      <alignment horizontal="left" vertical="center"/>
    </xf>
    <xf numFmtId="38" fontId="84" fillId="0" borderId="42" xfId="49" applyFont="1" applyBorder="1" applyAlignment="1">
      <alignment horizontal="left" vertical="center"/>
    </xf>
    <xf numFmtId="0" fontId="10" fillId="0" borderId="0" xfId="0" applyFont="1" applyAlignment="1">
      <alignment horizontal="right" vertical="center"/>
    </xf>
    <xf numFmtId="38" fontId="85" fillId="0" borderId="0" xfId="51" applyFont="1" applyAlignment="1">
      <alignment horizontal="right" vertical="center" wrapText="1"/>
    </xf>
    <xf numFmtId="38" fontId="85" fillId="0" borderId="0" xfId="51" applyFont="1" applyAlignment="1">
      <alignment horizontal="center" vertical="center"/>
    </xf>
    <xf numFmtId="38" fontId="85" fillId="0" borderId="0" xfId="51" applyFont="1" applyAlignment="1">
      <alignment horizontal="center" vertical="center" wrapText="1"/>
    </xf>
    <xf numFmtId="38" fontId="86" fillId="0" borderId="19" xfId="51" applyFont="1" applyBorder="1" applyAlignment="1">
      <alignment vertical="center" wrapText="1"/>
    </xf>
    <xf numFmtId="38" fontId="86" fillId="0" borderId="19" xfId="51" applyFont="1" applyBorder="1" applyAlignment="1">
      <alignment horizontal="left" vertical="center" wrapText="1"/>
    </xf>
    <xf numFmtId="38" fontId="85" fillId="0" borderId="0" xfId="51" applyFont="1" applyAlignment="1">
      <alignment vertical="center"/>
    </xf>
    <xf numFmtId="38" fontId="85" fillId="0" borderId="16" xfId="51" applyFont="1" applyBorder="1" applyAlignment="1">
      <alignment vertical="center"/>
    </xf>
    <xf numFmtId="38" fontId="85" fillId="0" borderId="42" xfId="51" applyFont="1" applyBorder="1" applyAlignment="1">
      <alignment vertical="center"/>
    </xf>
    <xf numFmtId="38" fontId="85" fillId="34" borderId="0" xfId="51" applyFont="1" applyFill="1" applyAlignment="1">
      <alignment horizontal="right" vertical="center" wrapText="1"/>
    </xf>
    <xf numFmtId="37" fontId="0" fillId="0" borderId="0" xfId="0" applyNumberFormat="1" applyAlignment="1">
      <alignment/>
    </xf>
    <xf numFmtId="0" fontId="38" fillId="0" borderId="0" xfId="0" applyFont="1" applyBorder="1" applyAlignment="1">
      <alignment/>
    </xf>
    <xf numFmtId="38" fontId="10" fillId="0" borderId="0" xfId="49" applyFont="1" applyAlignment="1">
      <alignment horizontal="centerContinuous"/>
    </xf>
    <xf numFmtId="38" fontId="10" fillId="0" borderId="23" xfId="49" applyFont="1" applyBorder="1" applyAlignment="1">
      <alignment horizontal="center" vertical="center"/>
    </xf>
    <xf numFmtId="38" fontId="10" fillId="0" borderId="14" xfId="49" applyFont="1" applyBorder="1" applyAlignment="1">
      <alignment horizontal="center"/>
    </xf>
    <xf numFmtId="38" fontId="10" fillId="0" borderId="23" xfId="49" applyFont="1" applyBorder="1" applyAlignment="1">
      <alignment horizontal="center" vertical="center" wrapText="1"/>
    </xf>
    <xf numFmtId="0" fontId="13" fillId="0" borderId="16" xfId="0" applyFont="1" applyBorder="1" applyAlignment="1">
      <alignment/>
    </xf>
    <xf numFmtId="176" fontId="13" fillId="0" borderId="0" xfId="0" applyNumberFormat="1" applyFont="1" applyBorder="1" applyAlignment="1">
      <alignment/>
    </xf>
    <xf numFmtId="38" fontId="13" fillId="0" borderId="0" xfId="49" applyFont="1" applyAlignment="1">
      <alignment/>
    </xf>
    <xf numFmtId="0" fontId="13" fillId="0" borderId="43" xfId="0" applyFont="1" applyBorder="1" applyAlignment="1">
      <alignment/>
    </xf>
    <xf numFmtId="0" fontId="13" fillId="0" borderId="0" xfId="0" applyFont="1" applyBorder="1" applyAlignment="1">
      <alignment/>
    </xf>
    <xf numFmtId="0" fontId="10" fillId="0" borderId="16" xfId="0" applyFont="1" applyBorder="1" applyAlignment="1">
      <alignment/>
    </xf>
    <xf numFmtId="0" fontId="10" fillId="0" borderId="44" xfId="0" applyFont="1" applyBorder="1" applyAlignment="1">
      <alignment/>
    </xf>
    <xf numFmtId="0" fontId="10" fillId="0" borderId="0" xfId="0" applyFont="1" applyBorder="1" applyAlignment="1">
      <alignment/>
    </xf>
    <xf numFmtId="0" fontId="13" fillId="0" borderId="44" xfId="0" applyFont="1" applyBorder="1" applyAlignment="1">
      <alignment/>
    </xf>
    <xf numFmtId="176" fontId="10" fillId="0" borderId="17" xfId="0" applyNumberFormat="1" applyFont="1" applyBorder="1" applyAlignment="1">
      <alignment/>
    </xf>
    <xf numFmtId="0" fontId="13" fillId="0" borderId="0" xfId="0" applyFont="1" applyFill="1" applyBorder="1" applyAlignment="1">
      <alignment/>
    </xf>
    <xf numFmtId="0" fontId="13" fillId="0" borderId="44" xfId="0" applyFont="1" applyFill="1" applyBorder="1" applyAlignment="1">
      <alignment/>
    </xf>
    <xf numFmtId="0" fontId="10" fillId="0" borderId="0" xfId="0" applyFont="1" applyFill="1" applyBorder="1" applyAlignment="1">
      <alignment/>
    </xf>
    <xf numFmtId="0" fontId="10" fillId="0" borderId="16" xfId="0" applyFont="1" applyFill="1" applyBorder="1" applyAlignment="1">
      <alignment/>
    </xf>
    <xf numFmtId="0" fontId="10" fillId="0" borderId="44" xfId="0" applyFont="1" applyFill="1" applyBorder="1" applyAlignment="1">
      <alignment/>
    </xf>
    <xf numFmtId="0" fontId="10" fillId="0" borderId="0" xfId="0" applyFont="1" applyAlignment="1">
      <alignment/>
    </xf>
    <xf numFmtId="38" fontId="10" fillId="0" borderId="0" xfId="49" applyFont="1" applyAlignment="1">
      <alignment/>
    </xf>
    <xf numFmtId="0" fontId="13" fillId="0" borderId="17" xfId="0" applyFont="1" applyBorder="1" applyAlignment="1">
      <alignment/>
    </xf>
    <xf numFmtId="0" fontId="13" fillId="0" borderId="45" xfId="0" applyFont="1" applyBorder="1" applyAlignment="1">
      <alignment/>
    </xf>
    <xf numFmtId="0" fontId="10" fillId="0" borderId="30" xfId="0" applyFont="1" applyBorder="1" applyAlignment="1">
      <alignment/>
    </xf>
    <xf numFmtId="176" fontId="10" fillId="0" borderId="30" xfId="0" applyNumberFormat="1" applyFont="1" applyBorder="1" applyAlignment="1">
      <alignment/>
    </xf>
    <xf numFmtId="38" fontId="10" fillId="34" borderId="30" xfId="49" applyFont="1" applyFill="1" applyBorder="1" applyAlignment="1">
      <alignment horizontal="right"/>
    </xf>
    <xf numFmtId="0" fontId="10" fillId="0" borderId="17" xfId="0" applyFont="1" applyBorder="1" applyAlignment="1">
      <alignment/>
    </xf>
    <xf numFmtId="38" fontId="10" fillId="34" borderId="17" xfId="49" applyFont="1" applyFill="1" applyBorder="1" applyAlignment="1">
      <alignment horizontal="right"/>
    </xf>
    <xf numFmtId="0" fontId="10" fillId="34" borderId="17" xfId="0" applyFont="1" applyFill="1" applyBorder="1" applyAlignment="1">
      <alignment horizontal="right"/>
    </xf>
    <xf numFmtId="0" fontId="39" fillId="0" borderId="0" xfId="0" applyFont="1" applyBorder="1" applyAlignment="1">
      <alignment horizontal="centerContinuous"/>
    </xf>
    <xf numFmtId="0" fontId="40" fillId="0" borderId="0" xfId="0" applyFont="1" applyBorder="1" applyAlignment="1">
      <alignment horizontal="centerContinuous"/>
    </xf>
    <xf numFmtId="38" fontId="39" fillId="0" borderId="0" xfId="49" applyFont="1" applyAlignment="1">
      <alignment horizontal="centerContinuous"/>
    </xf>
    <xf numFmtId="0" fontId="40" fillId="0" borderId="0" xfId="0" applyFont="1" applyAlignment="1">
      <alignment horizontal="centerContinuous"/>
    </xf>
    <xf numFmtId="0" fontId="10" fillId="0" borderId="0" xfId="49" applyNumberFormat="1" applyFont="1" applyBorder="1" applyAlignment="1">
      <alignment/>
    </xf>
    <xf numFmtId="0" fontId="10" fillId="0" borderId="0" xfId="49" applyNumberFormat="1" applyFont="1" applyBorder="1" applyAlignment="1">
      <alignment horizontal="center"/>
    </xf>
    <xf numFmtId="0" fontId="10" fillId="0" borderId="0" xfId="49" applyNumberFormat="1" applyFont="1" applyAlignment="1">
      <alignment/>
    </xf>
    <xf numFmtId="38" fontId="10" fillId="0" borderId="44" xfId="49" applyFont="1" applyBorder="1" applyAlignment="1">
      <alignment/>
    </xf>
    <xf numFmtId="0" fontId="0" fillId="0" borderId="12" xfId="0" applyFont="1" applyFill="1" applyBorder="1" applyAlignment="1">
      <alignment/>
    </xf>
    <xf numFmtId="0" fontId="10" fillId="0" borderId="12" xfId="0" applyFont="1" applyFill="1" applyBorder="1" applyAlignment="1">
      <alignment horizontal="right"/>
    </xf>
    <xf numFmtId="0" fontId="87" fillId="0" borderId="12" xfId="0" applyFont="1" applyFill="1" applyBorder="1" applyAlignment="1">
      <alignment/>
    </xf>
    <xf numFmtId="38" fontId="88" fillId="0" borderId="17" xfId="49" applyFont="1" applyFill="1" applyBorder="1" applyAlignment="1">
      <alignment/>
    </xf>
    <xf numFmtId="0" fontId="9" fillId="34" borderId="33" xfId="0" applyFont="1" applyFill="1" applyBorder="1" applyAlignment="1" applyProtection="1">
      <alignment/>
      <protection/>
    </xf>
    <xf numFmtId="0" fontId="10" fillId="34" borderId="33" xfId="0" applyFont="1" applyFill="1" applyBorder="1" applyAlignment="1" applyProtection="1">
      <alignment horizontal="right"/>
      <protection/>
    </xf>
    <xf numFmtId="0" fontId="10" fillId="34" borderId="0" xfId="0" applyFont="1" applyFill="1" applyAlignment="1">
      <alignment/>
    </xf>
    <xf numFmtId="0" fontId="9" fillId="34" borderId="0" xfId="0" applyFont="1" applyFill="1" applyAlignment="1">
      <alignment/>
    </xf>
    <xf numFmtId="0" fontId="18" fillId="0" borderId="16" xfId="0" applyFont="1" applyFill="1" applyBorder="1" applyAlignment="1">
      <alignment horizontal="distributed" vertical="center"/>
    </xf>
    <xf numFmtId="0" fontId="8" fillId="0" borderId="16" xfId="0" applyFont="1" applyFill="1" applyBorder="1" applyAlignment="1">
      <alignment horizontal="distributed" vertical="center" wrapText="1"/>
    </xf>
    <xf numFmtId="0" fontId="31" fillId="0" borderId="16" xfId="0" applyFont="1" applyFill="1" applyBorder="1" applyAlignment="1">
      <alignment horizontal="distributed" vertical="center" wrapText="1"/>
    </xf>
    <xf numFmtId="37" fontId="9" fillId="0" borderId="0" xfId="0" applyNumberFormat="1" applyFont="1" applyAlignment="1">
      <alignment horizontal="right"/>
    </xf>
    <xf numFmtId="37" fontId="9" fillId="0" borderId="30" xfId="0" applyNumberFormat="1" applyFont="1" applyBorder="1" applyAlignment="1">
      <alignment/>
    </xf>
    <xf numFmtId="37" fontId="10" fillId="0" borderId="17" xfId="0" applyNumberFormat="1" applyFont="1" applyBorder="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9" fillId="0" borderId="17" xfId="0" applyNumberFormat="1" applyFont="1" applyBorder="1" applyAlignment="1">
      <alignment/>
    </xf>
    <xf numFmtId="0" fontId="20" fillId="0" borderId="16" xfId="0" applyFont="1" applyBorder="1" applyAlignment="1">
      <alignment horizontal="left" vertical="center"/>
    </xf>
    <xf numFmtId="38" fontId="20" fillId="0" borderId="46" xfId="49" applyFont="1" applyBorder="1" applyAlignment="1">
      <alignment horizontal="centerContinuous" vertical="center"/>
    </xf>
    <xf numFmtId="38" fontId="20" fillId="0" borderId="13" xfId="49" applyFont="1" applyBorder="1" applyAlignment="1">
      <alignment horizontal="centerContinuous" vertical="center"/>
    </xf>
    <xf numFmtId="0" fontId="20" fillId="0" borderId="42" xfId="0" applyFont="1" applyBorder="1" applyAlignment="1">
      <alignment horizontal="left" vertical="center"/>
    </xf>
    <xf numFmtId="0" fontId="10" fillId="0" borderId="0" xfId="66" applyFont="1" applyAlignment="1">
      <alignment horizontal="right" vertical="center"/>
      <protection/>
    </xf>
    <xf numFmtId="38" fontId="10" fillId="0" borderId="0" xfId="49" applyFont="1" applyAlignment="1">
      <alignment horizontal="right" vertical="center"/>
    </xf>
    <xf numFmtId="0" fontId="10" fillId="0" borderId="17" xfId="0" applyFont="1" applyBorder="1" applyAlignment="1">
      <alignment vertical="center"/>
    </xf>
    <xf numFmtId="0" fontId="20" fillId="0" borderId="12" xfId="0" applyFont="1" applyFill="1" applyBorder="1" applyAlignment="1">
      <alignment/>
    </xf>
    <xf numFmtId="0" fontId="20" fillId="0" borderId="12" xfId="0" applyFont="1" applyFill="1" applyBorder="1" applyAlignment="1">
      <alignment horizontal="right"/>
    </xf>
    <xf numFmtId="0" fontId="10" fillId="0" borderId="0" xfId="0" applyFont="1" applyAlignment="1">
      <alignment horizontal="left" vertical="top"/>
    </xf>
    <xf numFmtId="0" fontId="25" fillId="34" borderId="0" xfId="0" applyFont="1" applyFill="1" applyAlignment="1">
      <alignment/>
    </xf>
    <xf numFmtId="38" fontId="10" fillId="0" borderId="16" xfId="49" applyFont="1" applyBorder="1" applyAlignment="1">
      <alignment vertical="center"/>
    </xf>
    <xf numFmtId="0" fontId="18" fillId="0" borderId="42" xfId="0" applyFont="1" applyFill="1" applyBorder="1" applyAlignment="1">
      <alignment horizontal="distributed" vertical="center"/>
    </xf>
    <xf numFmtId="38" fontId="9" fillId="0" borderId="17" xfId="49" applyFont="1" applyFill="1" applyBorder="1" applyAlignment="1">
      <alignment horizontal="right"/>
    </xf>
    <xf numFmtId="0" fontId="10" fillId="0" borderId="17" xfId="0" applyFont="1" applyFill="1" applyBorder="1" applyAlignment="1">
      <alignment/>
    </xf>
    <xf numFmtId="0" fontId="10" fillId="0" borderId="42" xfId="0" applyFont="1" applyFill="1" applyBorder="1" applyAlignment="1">
      <alignment/>
    </xf>
    <xf numFmtId="179" fontId="10" fillId="0" borderId="17" xfId="0" applyNumberFormat="1" applyFont="1" applyFill="1" applyBorder="1" applyAlignment="1">
      <alignment/>
    </xf>
    <xf numFmtId="0" fontId="9" fillId="0" borderId="0" xfId="0" applyFont="1" applyBorder="1" applyAlignment="1" applyProtection="1">
      <alignment/>
      <protection/>
    </xf>
    <xf numFmtId="37" fontId="38" fillId="0" borderId="0" xfId="0" applyNumberFormat="1" applyFont="1" applyBorder="1" applyAlignment="1" applyProtection="1">
      <alignment horizontal="right"/>
      <protection/>
    </xf>
    <xf numFmtId="0" fontId="12" fillId="0" borderId="0" xfId="0" applyFont="1" applyAlignment="1">
      <alignment/>
    </xf>
    <xf numFmtId="0" fontId="89" fillId="0" borderId="0" xfId="0" applyFont="1" applyBorder="1" applyAlignment="1" applyProtection="1">
      <alignment/>
      <protection/>
    </xf>
    <xf numFmtId="0" fontId="88" fillId="0" borderId="0" xfId="0" applyFont="1" applyBorder="1" applyAlignment="1">
      <alignment/>
    </xf>
    <xf numFmtId="0" fontId="89" fillId="0" borderId="0" xfId="0" applyFont="1" applyBorder="1" applyAlignment="1" applyProtection="1">
      <alignment horizontal="right"/>
      <protection/>
    </xf>
    <xf numFmtId="0" fontId="9" fillId="0" borderId="0" xfId="0" applyFont="1" applyBorder="1" applyAlignment="1" applyProtection="1">
      <alignment horizontal="right"/>
      <protection/>
    </xf>
    <xf numFmtId="0" fontId="20" fillId="0" borderId="19" xfId="0" applyFont="1" applyBorder="1" applyAlignment="1" applyProtection="1">
      <alignment horizontal="distributed" vertical="center" wrapText="1"/>
      <protection/>
    </xf>
    <xf numFmtId="0" fontId="20" fillId="0" borderId="19" xfId="0" applyFont="1" applyBorder="1" applyAlignment="1" applyProtection="1">
      <alignment horizontal="distributed" vertical="center" wrapText="1" shrinkToFit="1"/>
      <protection/>
    </xf>
    <xf numFmtId="0" fontId="20" fillId="0" borderId="19" xfId="0" applyFont="1" applyBorder="1" applyAlignment="1" applyProtection="1">
      <alignment horizontal="center" vertical="center" wrapText="1"/>
      <protection/>
    </xf>
    <xf numFmtId="0" fontId="18" fillId="33" borderId="35" xfId="0" applyFont="1" applyFill="1" applyBorder="1" applyAlignment="1" applyProtection="1">
      <alignment horizontal="left" vertical="center"/>
      <protection/>
    </xf>
    <xf numFmtId="0" fontId="20" fillId="0" borderId="35" xfId="0" applyFont="1" applyBorder="1" applyAlignment="1" applyProtection="1">
      <alignment horizontal="left" vertical="center"/>
      <protection/>
    </xf>
    <xf numFmtId="0" fontId="18" fillId="33" borderId="46" xfId="0" applyFont="1" applyFill="1" applyBorder="1" applyAlignment="1" applyProtection="1">
      <alignment horizontal="centerContinuous" vertical="center"/>
      <protection/>
    </xf>
    <xf numFmtId="0" fontId="20" fillId="0" borderId="46" xfId="0" applyFont="1" applyBorder="1" applyAlignment="1" applyProtection="1">
      <alignment horizontal="centerContinuous" vertical="center"/>
      <protection/>
    </xf>
    <xf numFmtId="0" fontId="20" fillId="0" borderId="30" xfId="0" applyFont="1" applyBorder="1" applyAlignment="1" applyProtection="1">
      <alignment vertical="center"/>
      <protection/>
    </xf>
    <xf numFmtId="0" fontId="20" fillId="0" borderId="30" xfId="0" applyFont="1" applyBorder="1" applyAlignment="1">
      <alignment vertical="center"/>
    </xf>
    <xf numFmtId="37" fontId="9" fillId="0" borderId="0" xfId="0" applyNumberFormat="1" applyFont="1" applyFill="1" applyBorder="1" applyAlignment="1" applyProtection="1">
      <alignment vertical="center"/>
      <protection/>
    </xf>
    <xf numFmtId="0" fontId="10" fillId="0" borderId="19" xfId="0" applyFont="1" applyFill="1" applyBorder="1" applyAlignment="1">
      <alignment horizontal="center" vertical="center"/>
    </xf>
    <xf numFmtId="37" fontId="9" fillId="0" borderId="44" xfId="0" applyNumberFormat="1" applyFont="1" applyFill="1" applyBorder="1" applyAlignment="1" applyProtection="1">
      <alignment vertical="center"/>
      <protection/>
    </xf>
    <xf numFmtId="37" fontId="9" fillId="0" borderId="16" xfId="0" applyNumberFormat="1" applyFont="1" applyFill="1" applyBorder="1" applyAlignment="1" applyProtection="1">
      <alignment vertical="center"/>
      <protection/>
    </xf>
    <xf numFmtId="0" fontId="10" fillId="0" borderId="44" xfId="0" applyFont="1" applyFill="1" applyBorder="1" applyAlignment="1">
      <alignment/>
    </xf>
    <xf numFmtId="0" fontId="8" fillId="0" borderId="0" xfId="0" applyFont="1" applyFill="1" applyBorder="1" applyAlignment="1">
      <alignment horizontal="distributed" vertical="distributed" wrapText="1"/>
    </xf>
    <xf numFmtId="37" fontId="9" fillId="0" borderId="0" xfId="0" applyNumberFormat="1" applyFont="1" applyFill="1" applyBorder="1" applyAlignment="1" applyProtection="1">
      <alignment horizontal="right" vertical="center"/>
      <protection/>
    </xf>
    <xf numFmtId="37" fontId="9" fillId="0" borderId="16" xfId="0" applyNumberFormat="1" applyFont="1" applyFill="1" applyBorder="1" applyAlignment="1" applyProtection="1">
      <alignment horizontal="right" vertical="center"/>
      <protection/>
    </xf>
    <xf numFmtId="0" fontId="8" fillId="0" borderId="0" xfId="0" applyFont="1" applyFill="1" applyBorder="1" applyAlignment="1">
      <alignment horizontal="distributed" vertical="distributed"/>
    </xf>
    <xf numFmtId="0" fontId="31" fillId="0" borderId="0" xfId="0" applyFont="1" applyFill="1" applyBorder="1" applyAlignment="1">
      <alignment vertical="distributed" wrapText="1"/>
    </xf>
    <xf numFmtId="0" fontId="31" fillId="0" borderId="0" xfId="0" applyFont="1" applyFill="1" applyBorder="1" applyAlignment="1">
      <alignment horizontal="distributed" vertical="distributed" wrapText="1"/>
    </xf>
    <xf numFmtId="0" fontId="18" fillId="0" borderId="0" xfId="0" applyFont="1" applyFill="1" applyBorder="1" applyAlignment="1">
      <alignment horizontal="distributed" vertical="distributed" wrapText="1"/>
    </xf>
    <xf numFmtId="37" fontId="9" fillId="0" borderId="17" xfId="0" applyNumberFormat="1" applyFont="1" applyFill="1" applyBorder="1" applyAlignment="1" applyProtection="1">
      <alignment vertical="center"/>
      <protection/>
    </xf>
    <xf numFmtId="37" fontId="9" fillId="0" borderId="45" xfId="0" applyNumberFormat="1" applyFont="1" applyFill="1" applyBorder="1" applyAlignment="1" applyProtection="1">
      <alignment vertical="center"/>
      <protection/>
    </xf>
    <xf numFmtId="0" fontId="10" fillId="0" borderId="17" xfId="0" applyFont="1" applyFill="1" applyBorder="1" applyAlignment="1">
      <alignment/>
    </xf>
    <xf numFmtId="37" fontId="9" fillId="0" borderId="42" xfId="0" applyNumberFormat="1" applyFont="1" applyFill="1" applyBorder="1" applyAlignment="1" applyProtection="1">
      <alignment vertical="center"/>
      <protection/>
    </xf>
    <xf numFmtId="0" fontId="10" fillId="0" borderId="47" xfId="0" applyFont="1" applyFill="1" applyBorder="1" applyAlignment="1">
      <alignment horizontal="center" vertical="center"/>
    </xf>
    <xf numFmtId="0" fontId="10" fillId="0" borderId="0" xfId="0" applyFont="1" applyFill="1" applyBorder="1" applyAlignment="1">
      <alignmen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48"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14" xfId="0" applyFont="1" applyFill="1" applyBorder="1" applyAlignment="1">
      <alignment vertical="center"/>
    </xf>
    <xf numFmtId="0" fontId="9" fillId="0" borderId="14" xfId="0" applyFont="1" applyFill="1" applyBorder="1" applyAlignment="1">
      <alignment horizontal="center" vertical="center"/>
    </xf>
    <xf numFmtId="37" fontId="9" fillId="0" borderId="44" xfId="0" applyNumberFormat="1" applyFont="1" applyFill="1" applyBorder="1" applyAlignment="1" applyProtection="1">
      <alignment horizontal="right" vertical="center"/>
      <protection/>
    </xf>
    <xf numFmtId="0" fontId="9" fillId="0" borderId="39" xfId="0" applyFont="1" applyFill="1" applyBorder="1" applyAlignment="1">
      <alignment horizontal="center" vertical="center"/>
    </xf>
    <xf numFmtId="0" fontId="10" fillId="0" borderId="38" xfId="0" applyFont="1" applyFill="1" applyBorder="1" applyAlignment="1">
      <alignment vertical="center"/>
    </xf>
    <xf numFmtId="0" fontId="10" fillId="0" borderId="43" xfId="0" applyFont="1" applyFill="1" applyBorder="1" applyAlignment="1">
      <alignment vertical="center"/>
    </xf>
    <xf numFmtId="37" fontId="9" fillId="0" borderId="39" xfId="0" applyNumberFormat="1" applyFont="1" applyFill="1" applyBorder="1" applyAlignment="1" applyProtection="1">
      <alignment vertical="center"/>
      <protection/>
    </xf>
    <xf numFmtId="0" fontId="8" fillId="0" borderId="29" xfId="0" applyFont="1" applyFill="1" applyBorder="1" applyAlignment="1">
      <alignment vertical="center"/>
    </xf>
    <xf numFmtId="0" fontId="9" fillId="0" borderId="0" xfId="0" applyFont="1" applyFill="1" applyBorder="1" applyAlignment="1">
      <alignment vertical="center"/>
    </xf>
    <xf numFmtId="38" fontId="0" fillId="0" borderId="0" xfId="49"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34" borderId="0" xfId="0" applyFont="1" applyFill="1" applyAlignment="1">
      <alignment/>
    </xf>
    <xf numFmtId="0" fontId="20" fillId="0" borderId="0" xfId="0" applyFont="1" applyBorder="1" applyAlignment="1">
      <alignment vertical="center"/>
    </xf>
    <xf numFmtId="38" fontId="20" fillId="0" borderId="0" xfId="49" applyFont="1" applyBorder="1" applyAlignment="1">
      <alignment vertical="center"/>
    </xf>
    <xf numFmtId="38" fontId="20" fillId="0" borderId="0" xfId="49" applyFont="1" applyBorder="1" applyAlignment="1">
      <alignment horizontal="right" vertical="center"/>
    </xf>
    <xf numFmtId="38" fontId="20" fillId="0" borderId="16" xfId="49" applyFont="1" applyBorder="1" applyAlignment="1">
      <alignment horizontal="justify" vertical="center"/>
    </xf>
    <xf numFmtId="38" fontId="20" fillId="0" borderId="0" xfId="49" applyFont="1" applyAlignment="1">
      <alignment horizontal="right" vertical="center"/>
    </xf>
    <xf numFmtId="38" fontId="27" fillId="0" borderId="16" xfId="49" applyFont="1" applyBorder="1" applyAlignment="1">
      <alignment horizontal="centerContinuous" vertical="center"/>
    </xf>
    <xf numFmtId="0" fontId="20" fillId="0" borderId="0" xfId="64" applyFont="1" applyAlignment="1">
      <alignment horizontal="right" vertical="center"/>
      <protection/>
    </xf>
    <xf numFmtId="38" fontId="20" fillId="0" borderId="17" xfId="49" applyFont="1" applyBorder="1" applyAlignment="1">
      <alignment vertical="center"/>
    </xf>
    <xf numFmtId="0" fontId="28" fillId="0" borderId="0" xfId="64" applyFont="1" applyAlignment="1">
      <alignment vertical="center"/>
      <protection/>
    </xf>
    <xf numFmtId="38" fontId="10" fillId="0" borderId="0" xfId="49" applyFont="1" applyAlignment="1">
      <alignment vertical="center"/>
    </xf>
    <xf numFmtId="0" fontId="10" fillId="0" borderId="0" xfId="66" applyFont="1" applyBorder="1" applyAlignment="1">
      <alignment horizontal="distributed" vertical="center"/>
      <protection/>
    </xf>
    <xf numFmtId="0" fontId="10" fillId="0" borderId="16" xfId="66" applyFont="1" applyBorder="1" applyAlignment="1">
      <alignment horizontal="distributed" vertical="center"/>
      <protection/>
    </xf>
    <xf numFmtId="38" fontId="10" fillId="0" borderId="0" xfId="49" applyFont="1" applyBorder="1" applyAlignment="1">
      <alignment vertical="center"/>
    </xf>
    <xf numFmtId="0" fontId="10" fillId="0" borderId="0" xfId="66" applyFont="1" applyBorder="1" applyAlignment="1">
      <alignment vertical="center"/>
      <protection/>
    </xf>
    <xf numFmtId="38" fontId="10" fillId="0" borderId="0" xfId="49" applyFont="1" applyBorder="1" applyAlignment="1">
      <alignment horizontal="right" vertical="center"/>
    </xf>
    <xf numFmtId="38" fontId="10" fillId="0" borderId="16" xfId="49" applyFont="1" applyBorder="1" applyAlignment="1">
      <alignment horizontal="right" vertical="center"/>
    </xf>
    <xf numFmtId="0" fontId="9" fillId="0" borderId="44" xfId="66" applyFont="1" applyBorder="1" applyAlignment="1">
      <alignment horizontal="center" vertical="center"/>
      <protection/>
    </xf>
    <xf numFmtId="0" fontId="10" fillId="0" borderId="44" xfId="66" applyFont="1" applyBorder="1" applyAlignment="1">
      <alignment vertical="center"/>
      <protection/>
    </xf>
    <xf numFmtId="0" fontId="10" fillId="0" borderId="0" xfId="66" applyFont="1" applyAlignment="1">
      <alignment vertical="center"/>
      <protection/>
    </xf>
    <xf numFmtId="3" fontId="10" fillId="0" borderId="0" xfId="66" applyNumberFormat="1" applyFont="1" applyAlignment="1">
      <alignment vertical="center"/>
      <protection/>
    </xf>
    <xf numFmtId="3" fontId="10" fillId="0" borderId="0" xfId="66" applyNumberFormat="1" applyFont="1" applyAlignment="1">
      <alignment horizontal="right" vertical="center"/>
      <protection/>
    </xf>
    <xf numFmtId="0" fontId="10" fillId="0" borderId="16" xfId="66" applyFont="1" applyBorder="1" applyAlignment="1">
      <alignment horizontal="right" vertical="center"/>
      <protection/>
    </xf>
    <xf numFmtId="0" fontId="10" fillId="0" borderId="16" xfId="66" applyFont="1" applyBorder="1" applyAlignment="1">
      <alignment vertical="center"/>
      <protection/>
    </xf>
    <xf numFmtId="0" fontId="10" fillId="0" borderId="17" xfId="66" applyFont="1" applyBorder="1" applyAlignment="1">
      <alignment vertical="center"/>
      <protection/>
    </xf>
    <xf numFmtId="0" fontId="10" fillId="0" borderId="0" xfId="66" applyFont="1" applyBorder="1" applyAlignment="1">
      <alignment horizontal="right" vertical="center"/>
      <protection/>
    </xf>
    <xf numFmtId="0" fontId="40" fillId="0" borderId="0" xfId="66" applyFont="1" applyAlignment="1">
      <alignment horizontal="center"/>
      <protection/>
    </xf>
    <xf numFmtId="0" fontId="0" fillId="0" borderId="0" xfId="0" applyFont="1" applyAlignment="1">
      <alignment vertical="center"/>
    </xf>
    <xf numFmtId="0" fontId="0" fillId="34" borderId="0" xfId="0" applyFont="1" applyFill="1" applyAlignment="1">
      <alignment vertical="center"/>
    </xf>
    <xf numFmtId="0" fontId="13" fillId="0" borderId="0" xfId="66" applyFont="1">
      <alignment/>
      <protection/>
    </xf>
    <xf numFmtId="0" fontId="10" fillId="0" borderId="45" xfId="0" applyFont="1" applyBorder="1" applyAlignment="1">
      <alignment/>
    </xf>
    <xf numFmtId="38" fontId="9" fillId="0" borderId="0" xfId="49" applyFont="1" applyBorder="1" applyAlignment="1">
      <alignment horizontal="right" vertical="center"/>
    </xf>
    <xf numFmtId="38" fontId="9" fillId="0" borderId="17" xfId="49" applyFont="1" applyBorder="1" applyAlignment="1">
      <alignment horizontal="right" vertical="center"/>
    </xf>
    <xf numFmtId="0" fontId="27" fillId="0" borderId="44" xfId="0" applyFont="1" applyFill="1" applyBorder="1" applyAlignment="1">
      <alignment/>
    </xf>
    <xf numFmtId="0" fontId="41" fillId="0" borderId="0" xfId="0" applyFont="1" applyBorder="1" applyAlignment="1">
      <alignment horizontal="centerContinuous"/>
    </xf>
    <xf numFmtId="0" fontId="42" fillId="0" borderId="0" xfId="0" applyFont="1" applyBorder="1" applyAlignment="1">
      <alignment horizontal="centerContinuous"/>
    </xf>
    <xf numFmtId="0" fontId="41" fillId="0" borderId="0" xfId="0" applyFont="1" applyAlignment="1">
      <alignment horizontal="centerContinuous"/>
    </xf>
    <xf numFmtId="0" fontId="42" fillId="0" borderId="0" xfId="0" applyFont="1" applyAlignment="1">
      <alignment horizontal="centerContinuous"/>
    </xf>
    <xf numFmtId="0" fontId="41" fillId="0" borderId="0" xfId="0" applyFont="1" applyAlignment="1">
      <alignment/>
    </xf>
    <xf numFmtId="38" fontId="90" fillId="0" borderId="0" xfId="51" applyFont="1" applyBorder="1" applyAlignment="1">
      <alignment horizontal="center" vertical="center" wrapText="1"/>
    </xf>
    <xf numFmtId="0" fontId="90" fillId="0" borderId="0" xfId="0" applyFont="1" applyAlignment="1">
      <alignment horizontal="center" vertical="center"/>
    </xf>
    <xf numFmtId="38" fontId="84" fillId="0" borderId="16" xfId="49" applyFont="1" applyBorder="1" applyAlignment="1">
      <alignment horizontal="center" vertical="center"/>
    </xf>
    <xf numFmtId="38" fontId="84" fillId="0" borderId="39" xfId="49" applyNumberFormat="1" applyFont="1" applyBorder="1" applyAlignment="1">
      <alignment horizontal="right" vertical="center"/>
    </xf>
    <xf numFmtId="0" fontId="40" fillId="0" borderId="0" xfId="62" applyFont="1" applyBorder="1" applyAlignment="1" applyProtection="1">
      <alignment horizontal="centerContinuous"/>
      <protection/>
    </xf>
    <xf numFmtId="0" fontId="39" fillId="0" borderId="0" xfId="62" applyFont="1" applyBorder="1" applyAlignment="1" applyProtection="1">
      <alignment horizontal="centerContinuous"/>
      <protection/>
    </xf>
    <xf numFmtId="0" fontId="0" fillId="0" borderId="0" xfId="62" applyFont="1" applyAlignment="1">
      <alignment horizontal="centerContinuous"/>
      <protection/>
    </xf>
    <xf numFmtId="0" fontId="0" fillId="0" borderId="0" xfId="62" applyFont="1">
      <alignment/>
      <protection/>
    </xf>
    <xf numFmtId="0" fontId="39" fillId="0" borderId="0" xfId="0" applyFont="1" applyFill="1" applyAlignment="1">
      <alignment horizontal="center"/>
    </xf>
    <xf numFmtId="0" fontId="39" fillId="0" borderId="0" xfId="0" applyFont="1" applyAlignment="1">
      <alignment horizontal="center"/>
    </xf>
    <xf numFmtId="0" fontId="0" fillId="0" borderId="38" xfId="0" applyFont="1" applyFill="1" applyBorder="1" applyAlignment="1">
      <alignment vertical="center"/>
    </xf>
    <xf numFmtId="0" fontId="9" fillId="0" borderId="39" xfId="0" applyFont="1" applyFill="1" applyBorder="1" applyAlignment="1">
      <alignment horizontal="left" vertical="center"/>
    </xf>
    <xf numFmtId="37" fontId="9" fillId="0" borderId="43" xfId="0" applyNumberFormat="1" applyFont="1" applyFill="1" applyBorder="1" applyAlignment="1" applyProtection="1">
      <alignment vertical="center"/>
      <protection/>
    </xf>
    <xf numFmtId="37" fontId="38" fillId="0" borderId="31" xfId="0" applyNumberFormat="1" applyFont="1" applyBorder="1" applyAlignment="1" applyProtection="1">
      <alignment horizontal="right"/>
      <protection/>
    </xf>
    <xf numFmtId="37" fontId="38" fillId="0" borderId="0" xfId="0" applyNumberFormat="1" applyFont="1" applyAlignment="1">
      <alignment horizontal="right"/>
    </xf>
    <xf numFmtId="3" fontId="38" fillId="0" borderId="0" xfId="0" applyNumberFormat="1" applyFont="1" applyAlignment="1">
      <alignment horizontal="right"/>
    </xf>
    <xf numFmtId="0" fontId="38" fillId="0" borderId="0" xfId="0" applyFont="1" applyAlignment="1">
      <alignment horizontal="right"/>
    </xf>
    <xf numFmtId="37" fontId="38" fillId="0" borderId="0" xfId="0" applyNumberFormat="1" applyFont="1" applyAlignment="1">
      <alignment/>
    </xf>
    <xf numFmtId="3" fontId="38" fillId="0" borderId="0" xfId="0" applyNumberFormat="1" applyFont="1" applyAlignment="1">
      <alignment/>
    </xf>
    <xf numFmtId="0" fontId="38" fillId="0" borderId="0" xfId="0" applyFont="1" applyAlignment="1">
      <alignment/>
    </xf>
    <xf numFmtId="0" fontId="43" fillId="33" borderId="11" xfId="0" applyFont="1" applyFill="1" applyBorder="1" applyAlignment="1">
      <alignment/>
    </xf>
    <xf numFmtId="0" fontId="18" fillId="35" borderId="19" xfId="0" applyFont="1" applyFill="1" applyBorder="1" applyAlignment="1" applyProtection="1">
      <alignment horizontal="distributed" vertical="center" wrapText="1"/>
      <protection/>
    </xf>
    <xf numFmtId="0" fontId="38" fillId="35" borderId="11" xfId="0" applyFont="1" applyFill="1" applyBorder="1" applyAlignment="1" applyProtection="1">
      <alignment horizontal="center"/>
      <protection/>
    </xf>
    <xf numFmtId="0" fontId="40" fillId="0" borderId="0" xfId="0" applyFont="1" applyAlignment="1">
      <alignment/>
    </xf>
    <xf numFmtId="0" fontId="43" fillId="33" borderId="11" xfId="0" applyFont="1" applyFill="1" applyBorder="1" applyAlignment="1" applyProtection="1">
      <alignment horizontal="center"/>
      <protection/>
    </xf>
    <xf numFmtId="0" fontId="38" fillId="0" borderId="38" xfId="0" applyFont="1" applyBorder="1" applyAlignment="1" applyProtection="1">
      <alignment/>
      <protection/>
    </xf>
    <xf numFmtId="3" fontId="38" fillId="34" borderId="0" xfId="0" applyNumberFormat="1" applyFont="1" applyFill="1" applyAlignment="1">
      <alignment vertical="center"/>
    </xf>
    <xf numFmtId="0" fontId="38" fillId="0" borderId="16" xfId="0" applyFont="1" applyBorder="1" applyAlignment="1" applyProtection="1">
      <alignment/>
      <protection/>
    </xf>
    <xf numFmtId="0" fontId="10" fillId="0" borderId="16" xfId="66" applyFont="1" applyBorder="1" applyAlignment="1">
      <alignment horizontal="distributed" wrapText="1"/>
      <protection/>
    </xf>
    <xf numFmtId="0" fontId="10" fillId="0" borderId="36" xfId="66" applyFont="1" applyBorder="1" applyAlignment="1">
      <alignment horizontal="distributed" wrapText="1"/>
      <protection/>
    </xf>
    <xf numFmtId="38" fontId="10" fillId="0" borderId="0" xfId="49" applyFont="1" applyFill="1" applyBorder="1" applyAlignment="1" applyProtection="1">
      <alignment/>
      <protection/>
    </xf>
    <xf numFmtId="38" fontId="20" fillId="0" borderId="16" xfId="49" applyFont="1" applyBorder="1" applyAlignment="1">
      <alignment horizontal="centerContinuous" vertical="center"/>
    </xf>
    <xf numFmtId="0" fontId="20" fillId="0" borderId="16" xfId="64" applyFont="1" applyBorder="1" applyAlignment="1">
      <alignment horizontal="centerContinuous" vertical="center"/>
      <protection/>
    </xf>
    <xf numFmtId="38" fontId="0" fillId="0" borderId="0" xfId="0" applyNumberFormat="1" applyAlignment="1">
      <alignment/>
    </xf>
    <xf numFmtId="38" fontId="86" fillId="0" borderId="19" xfId="51" applyFont="1" applyBorder="1" applyAlignment="1">
      <alignment horizontal="center" vertical="center" wrapText="1"/>
    </xf>
    <xf numFmtId="0" fontId="9" fillId="0" borderId="0" xfId="0" applyFont="1" applyFill="1" applyBorder="1" applyAlignment="1">
      <alignment/>
    </xf>
    <xf numFmtId="0" fontId="9" fillId="0" borderId="11" xfId="0" applyFont="1" applyFill="1" applyBorder="1" applyAlignment="1">
      <alignment/>
    </xf>
    <xf numFmtId="37" fontId="9" fillId="0" borderId="0" xfId="0" applyNumberFormat="1" applyFont="1" applyFill="1" applyBorder="1" applyAlignment="1" applyProtection="1">
      <alignment/>
      <protection/>
    </xf>
    <xf numFmtId="176" fontId="9" fillId="0" borderId="0" xfId="0" applyNumberFormat="1" applyFont="1" applyFill="1" applyBorder="1" applyAlignment="1" applyProtection="1">
      <alignment horizontal="right"/>
      <protection/>
    </xf>
    <xf numFmtId="176" fontId="9" fillId="0" borderId="0" xfId="0" applyNumberFormat="1" applyFont="1" applyFill="1" applyBorder="1" applyAlignment="1" applyProtection="1">
      <alignment/>
      <protection/>
    </xf>
    <xf numFmtId="0" fontId="8" fillId="0" borderId="33" xfId="0" applyFont="1" applyFill="1" applyBorder="1" applyAlignment="1">
      <alignment horizontal="right"/>
    </xf>
    <xf numFmtId="0" fontId="13" fillId="0" borderId="39" xfId="0" applyFont="1" applyBorder="1" applyAlignment="1">
      <alignment/>
    </xf>
    <xf numFmtId="0" fontId="13" fillId="0" borderId="38" xfId="0" applyFont="1" applyBorder="1" applyAlignment="1">
      <alignment/>
    </xf>
    <xf numFmtId="0" fontId="13" fillId="0" borderId="16" xfId="0" applyFont="1" applyBorder="1" applyAlignment="1">
      <alignment/>
    </xf>
    <xf numFmtId="0" fontId="10" fillId="0" borderId="42" xfId="0" applyFont="1" applyBorder="1" applyAlignment="1">
      <alignment/>
    </xf>
    <xf numFmtId="0" fontId="13" fillId="0" borderId="0" xfId="0" applyFont="1" applyFill="1" applyBorder="1" applyAlignment="1">
      <alignment/>
    </xf>
    <xf numFmtId="0" fontId="27" fillId="0" borderId="16" xfId="0" applyFont="1" applyFill="1" applyBorder="1" applyAlignment="1">
      <alignment/>
    </xf>
    <xf numFmtId="0" fontId="13" fillId="0" borderId="16" xfId="0" applyFont="1" applyFill="1" applyBorder="1" applyAlignment="1">
      <alignment/>
    </xf>
    <xf numFmtId="0" fontId="13" fillId="0" borderId="17" xfId="0" applyFont="1" applyBorder="1" applyAlignment="1">
      <alignment/>
    </xf>
    <xf numFmtId="0" fontId="13" fillId="0" borderId="42" xfId="0" applyFont="1" applyBorder="1" applyAlignment="1">
      <alignment/>
    </xf>
    <xf numFmtId="0" fontId="12" fillId="0" borderId="0" xfId="0" applyFont="1" applyBorder="1" applyAlignment="1">
      <alignment horizontal="center"/>
    </xf>
    <xf numFmtId="38" fontId="10" fillId="0" borderId="43" xfId="49" applyNumberFormat="1" applyFont="1" applyBorder="1" applyAlignment="1">
      <alignment horizontal="right" vertical="center"/>
    </xf>
    <xf numFmtId="38" fontId="9" fillId="0" borderId="44" xfId="49" applyFont="1" applyBorder="1" applyAlignment="1">
      <alignment horizontal="right" vertical="center"/>
    </xf>
    <xf numFmtId="38" fontId="9" fillId="0" borderId="45" xfId="49" applyFont="1" applyBorder="1" applyAlignment="1">
      <alignment horizontal="right" vertical="center"/>
    </xf>
    <xf numFmtId="0" fontId="8" fillId="33" borderId="21" xfId="0" applyFont="1" applyFill="1" applyBorder="1" applyAlignment="1">
      <alignment/>
    </xf>
    <xf numFmtId="0" fontId="0" fillId="0" borderId="0" xfId="62" applyFont="1">
      <alignment/>
      <protection/>
    </xf>
    <xf numFmtId="0" fontId="12" fillId="0" borderId="0" xfId="62" applyFont="1" applyBorder="1" applyAlignment="1" applyProtection="1">
      <alignment horizontal="centerContinuous"/>
      <protection/>
    </xf>
    <xf numFmtId="0" fontId="6" fillId="0" borderId="0" xfId="62" applyFont="1" applyBorder="1" applyAlignment="1" applyProtection="1">
      <alignment horizontal="centerContinuous"/>
      <protection/>
    </xf>
    <xf numFmtId="0" fontId="25" fillId="0" borderId="0" xfId="62" applyFont="1" applyAlignment="1">
      <alignment horizontal="centerContinuous"/>
      <protection/>
    </xf>
    <xf numFmtId="0" fontId="18" fillId="35" borderId="47" xfId="0" applyFont="1" applyFill="1" applyBorder="1" applyAlignment="1" applyProtection="1">
      <alignment horizontal="distributed" vertical="center" wrapText="1"/>
      <protection/>
    </xf>
    <xf numFmtId="38" fontId="84" fillId="0" borderId="0" xfId="49" applyFont="1" applyFill="1" applyBorder="1" applyAlignment="1">
      <alignment horizontal="left" vertical="center"/>
    </xf>
    <xf numFmtId="0" fontId="0" fillId="0" borderId="30" xfId="0" applyFont="1" applyBorder="1" applyAlignment="1">
      <alignment/>
    </xf>
    <xf numFmtId="0" fontId="10" fillId="0" borderId="0" xfId="0" applyFont="1" applyFill="1" applyBorder="1" applyAlignment="1">
      <alignment/>
    </xf>
    <xf numFmtId="0" fontId="10" fillId="0" borderId="16" xfId="0" applyFont="1" applyFill="1" applyBorder="1" applyAlignment="1">
      <alignment/>
    </xf>
    <xf numFmtId="38" fontId="10" fillId="0" borderId="0" xfId="0" applyNumberFormat="1" applyFont="1" applyFill="1" applyBorder="1" applyAlignment="1">
      <alignment/>
    </xf>
    <xf numFmtId="38" fontId="10" fillId="0" borderId="0" xfId="49" applyFont="1" applyFill="1" applyBorder="1" applyAlignment="1">
      <alignment/>
    </xf>
    <xf numFmtId="179" fontId="10" fillId="0" borderId="0" xfId="0" applyNumberFormat="1" applyFont="1" applyFill="1" applyBorder="1" applyAlignment="1">
      <alignment/>
    </xf>
    <xf numFmtId="0" fontId="10" fillId="0" borderId="0" xfId="49" applyNumberFormat="1" applyFont="1" applyFill="1" applyAlignment="1">
      <alignment/>
    </xf>
    <xf numFmtId="38" fontId="10" fillId="0" borderId="0" xfId="49" applyFont="1" applyFill="1" applyAlignment="1">
      <alignment vertical="center"/>
    </xf>
    <xf numFmtId="38" fontId="20" fillId="0" borderId="17" xfId="49" applyFont="1" applyFill="1" applyBorder="1" applyAlignment="1">
      <alignment/>
    </xf>
    <xf numFmtId="38" fontId="13" fillId="0" borderId="44" xfId="49" applyFont="1" applyFill="1" applyBorder="1" applyAlignment="1">
      <alignment/>
    </xf>
    <xf numFmtId="38" fontId="13" fillId="0" borderId="0" xfId="49" applyFont="1" applyFill="1" applyBorder="1" applyAlignment="1">
      <alignment/>
    </xf>
    <xf numFmtId="176" fontId="13" fillId="0" borderId="0" xfId="0" applyNumberFormat="1" applyFont="1" applyFill="1" applyBorder="1" applyAlignment="1">
      <alignment/>
    </xf>
    <xf numFmtId="0" fontId="13" fillId="0" borderId="16" xfId="0" applyFont="1" applyFill="1" applyBorder="1" applyAlignment="1">
      <alignment horizontal="right"/>
    </xf>
    <xf numFmtId="38" fontId="10" fillId="0" borderId="44" xfId="49" applyFont="1" applyFill="1" applyBorder="1" applyAlignment="1">
      <alignment/>
    </xf>
    <xf numFmtId="38" fontId="10" fillId="0" borderId="0" xfId="49" applyFont="1" applyFill="1" applyBorder="1" applyAlignment="1">
      <alignment/>
    </xf>
    <xf numFmtId="176" fontId="10" fillId="0" borderId="0" xfId="0" applyNumberFormat="1" applyFont="1" applyFill="1" applyBorder="1" applyAlignment="1">
      <alignment/>
    </xf>
    <xf numFmtId="37" fontId="10" fillId="0" borderId="16" xfId="0" applyNumberFormat="1" applyFont="1" applyFill="1" applyBorder="1" applyAlignment="1">
      <alignment horizontal="right"/>
    </xf>
    <xf numFmtId="0" fontId="10" fillId="0" borderId="16" xfId="0" applyFont="1" applyFill="1" applyBorder="1" applyAlignment="1">
      <alignment horizontal="right"/>
    </xf>
    <xf numFmtId="38" fontId="10" fillId="0" borderId="44" xfId="49" applyFont="1" applyFill="1" applyBorder="1" applyAlignment="1">
      <alignment horizontal="right"/>
    </xf>
    <xf numFmtId="38" fontId="10" fillId="0" borderId="0" xfId="49" applyFont="1" applyFill="1" applyBorder="1" applyAlignment="1">
      <alignment horizontal="right"/>
    </xf>
    <xf numFmtId="176" fontId="10" fillId="0" borderId="17" xfId="0" applyNumberFormat="1" applyFont="1" applyFill="1" applyBorder="1" applyAlignment="1">
      <alignment/>
    </xf>
    <xf numFmtId="38" fontId="10" fillId="0" borderId="30" xfId="49" applyFont="1" applyFill="1" applyBorder="1" applyAlignment="1">
      <alignment horizontal="right"/>
    </xf>
    <xf numFmtId="176" fontId="10" fillId="0" borderId="30" xfId="0" applyNumberFormat="1" applyFont="1" applyFill="1" applyBorder="1" applyAlignment="1">
      <alignment/>
    </xf>
    <xf numFmtId="0" fontId="10" fillId="0" borderId="30" xfId="0" applyFont="1" applyFill="1" applyBorder="1" applyAlignment="1">
      <alignment horizontal="right"/>
    </xf>
    <xf numFmtId="38" fontId="10" fillId="0" borderId="17" xfId="49" applyFont="1" applyFill="1" applyBorder="1" applyAlignment="1">
      <alignment horizontal="right"/>
    </xf>
    <xf numFmtId="0" fontId="10" fillId="0" borderId="17" xfId="0" applyFont="1" applyFill="1" applyBorder="1" applyAlignment="1">
      <alignment horizontal="right"/>
    </xf>
    <xf numFmtId="38" fontId="10" fillId="0" borderId="37" xfId="49" applyFont="1" applyFill="1" applyBorder="1" applyAlignment="1">
      <alignment horizontal="center" vertical="center"/>
    </xf>
    <xf numFmtId="0" fontId="10" fillId="0" borderId="37" xfId="0" applyFont="1" applyFill="1" applyBorder="1" applyAlignment="1">
      <alignment horizontal="center" vertical="center" wrapText="1"/>
    </xf>
    <xf numFmtId="38" fontId="10" fillId="0" borderId="37" xfId="49" applyFont="1" applyFill="1" applyBorder="1" applyAlignment="1">
      <alignment horizontal="center" vertical="center" wrapText="1"/>
    </xf>
    <xf numFmtId="38" fontId="10" fillId="0" borderId="14" xfId="49" applyFont="1" applyFill="1" applyBorder="1" applyAlignment="1">
      <alignment horizontal="center"/>
    </xf>
    <xf numFmtId="0" fontId="10" fillId="0" borderId="14" xfId="0" applyFont="1" applyFill="1" applyBorder="1" applyAlignment="1">
      <alignment horizontal="center"/>
    </xf>
    <xf numFmtId="176" fontId="13" fillId="0" borderId="0" xfId="0" applyNumberFormat="1" applyFont="1" applyFill="1" applyBorder="1" applyAlignment="1">
      <alignment horizontal="right"/>
    </xf>
    <xf numFmtId="37" fontId="10" fillId="0" borderId="0" xfId="0" applyNumberFormat="1" applyFont="1" applyFill="1" applyBorder="1" applyAlignment="1" applyProtection="1">
      <alignment horizontal="right"/>
      <protection/>
    </xf>
    <xf numFmtId="37" fontId="10" fillId="0" borderId="0" xfId="0" applyNumberFormat="1" applyFont="1" applyFill="1" applyAlignment="1" applyProtection="1">
      <alignment/>
      <protection/>
    </xf>
    <xf numFmtId="39" fontId="10" fillId="0" borderId="0" xfId="0" applyNumberFormat="1" applyFont="1" applyFill="1" applyBorder="1" applyAlignment="1" applyProtection="1">
      <alignment horizontal="right"/>
      <protection/>
    </xf>
    <xf numFmtId="37" fontId="10" fillId="0" borderId="0" xfId="0" applyNumberFormat="1" applyFont="1" applyFill="1" applyAlignment="1" applyProtection="1">
      <alignment horizontal="right"/>
      <protection/>
    </xf>
    <xf numFmtId="38" fontId="9" fillId="0" borderId="0" xfId="51" applyFont="1" applyFill="1" applyBorder="1" applyAlignment="1">
      <alignment horizontal="right" vertical="center"/>
    </xf>
    <xf numFmtId="38" fontId="9" fillId="0" borderId="17" xfId="51" applyFont="1" applyFill="1" applyBorder="1" applyAlignment="1">
      <alignment horizontal="right" vertical="center"/>
    </xf>
    <xf numFmtId="0" fontId="8" fillId="0" borderId="11" xfId="62" applyFont="1" applyFill="1" applyBorder="1" applyProtection="1">
      <alignment/>
      <protection/>
    </xf>
    <xf numFmtId="37" fontId="10" fillId="0" borderId="0" xfId="62" applyNumberFormat="1" applyFont="1" applyFill="1" applyProtection="1">
      <alignment/>
      <protection/>
    </xf>
    <xf numFmtId="39" fontId="10" fillId="0" borderId="0" xfId="62" applyNumberFormat="1" applyFont="1" applyFill="1" applyProtection="1">
      <alignment/>
      <protection/>
    </xf>
    <xf numFmtId="0" fontId="9" fillId="0" borderId="0" xfId="62" applyFont="1" applyFill="1" applyBorder="1" applyProtection="1">
      <alignment/>
      <protection/>
    </xf>
    <xf numFmtId="37" fontId="10" fillId="0" borderId="0" xfId="62" applyNumberFormat="1" applyFont="1" applyFill="1" applyBorder="1" applyProtection="1">
      <alignment/>
      <protection/>
    </xf>
    <xf numFmtId="37" fontId="10" fillId="0" borderId="0" xfId="62" applyNumberFormat="1" applyFont="1" applyFill="1" applyAlignment="1" applyProtection="1">
      <alignment horizontal="right"/>
      <protection/>
    </xf>
    <xf numFmtId="39" fontId="10" fillId="0" borderId="0" xfId="62" applyNumberFormat="1" applyFont="1" applyFill="1" applyAlignment="1" applyProtection="1">
      <alignment horizontal="right"/>
      <protection/>
    </xf>
    <xf numFmtId="37" fontId="9" fillId="0" borderId="20" xfId="0" applyNumberFormat="1" applyFont="1" applyFill="1" applyBorder="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lignment/>
    </xf>
    <xf numFmtId="37" fontId="9" fillId="0" borderId="0" xfId="0" applyNumberFormat="1" applyFont="1" applyFill="1" applyAlignment="1" applyProtection="1">
      <alignment horizontal="right"/>
      <protection/>
    </xf>
    <xf numFmtId="0" fontId="9" fillId="0" borderId="0" xfId="0" applyFont="1" applyFill="1" applyAlignment="1">
      <alignment horizontal="right"/>
    </xf>
    <xf numFmtId="37" fontId="9" fillId="0" borderId="0" xfId="0" applyNumberFormat="1" applyFont="1" applyFill="1" applyBorder="1" applyAlignment="1">
      <alignment/>
    </xf>
    <xf numFmtId="0" fontId="9" fillId="0" borderId="0" xfId="0" applyFont="1" applyFill="1" applyBorder="1" applyAlignment="1">
      <alignment horizontal="right"/>
    </xf>
    <xf numFmtId="37" fontId="9" fillId="0" borderId="0" xfId="62" applyNumberFormat="1" applyFont="1" applyFill="1" applyBorder="1" applyProtection="1">
      <alignment/>
      <protection/>
    </xf>
    <xf numFmtId="39" fontId="9" fillId="0" borderId="0" xfId="62" applyNumberFormat="1" applyFont="1" applyFill="1" applyProtection="1">
      <alignment/>
      <protection/>
    </xf>
    <xf numFmtId="37" fontId="8" fillId="0" borderId="20" xfId="0" applyNumberFormat="1" applyFont="1" applyFill="1" applyBorder="1" applyAlignment="1" applyProtection="1">
      <alignment/>
      <protection/>
    </xf>
    <xf numFmtId="37" fontId="8" fillId="0" borderId="0" xfId="0" applyNumberFormat="1" applyFont="1" applyFill="1" applyBorder="1" applyAlignment="1" applyProtection="1">
      <alignment/>
      <protection/>
    </xf>
    <xf numFmtId="39" fontId="9" fillId="0" borderId="0" xfId="0" applyNumberFormat="1" applyFont="1" applyFill="1" applyAlignment="1" applyProtection="1">
      <alignment/>
      <protection/>
    </xf>
    <xf numFmtId="38" fontId="6" fillId="0" borderId="0" xfId="49" applyFont="1" applyFill="1" applyAlignment="1">
      <alignment horizontal="centerContinuous"/>
    </xf>
    <xf numFmtId="38" fontId="16" fillId="0" borderId="0" xfId="49" applyFont="1" applyFill="1" applyAlignment="1">
      <alignment horizontal="centerContinuous"/>
    </xf>
    <xf numFmtId="38" fontId="9" fillId="0" borderId="0" xfId="49" applyFont="1" applyFill="1" applyBorder="1" applyAlignment="1">
      <alignment/>
    </xf>
    <xf numFmtId="38" fontId="9" fillId="0" borderId="16" xfId="49" applyFont="1" applyFill="1" applyBorder="1" applyAlignment="1">
      <alignment/>
    </xf>
    <xf numFmtId="38" fontId="9" fillId="0" borderId="35" xfId="49" applyFont="1" applyFill="1" applyBorder="1" applyAlignment="1">
      <alignment horizontal="centerContinuous"/>
    </xf>
    <xf numFmtId="38" fontId="9" fillId="0" borderId="36" xfId="49" applyFont="1" applyFill="1" applyBorder="1" applyAlignment="1">
      <alignment horizontal="centerContinuous"/>
    </xf>
    <xf numFmtId="38" fontId="20" fillId="0" borderId="35" xfId="49" applyFont="1" applyFill="1" applyBorder="1" applyAlignment="1">
      <alignment horizontal="centerContinuous"/>
    </xf>
    <xf numFmtId="38" fontId="9" fillId="0" borderId="0" xfId="49" applyFont="1" applyFill="1" applyAlignment="1">
      <alignment/>
    </xf>
    <xf numFmtId="38" fontId="9" fillId="0" borderId="16" xfId="49" applyFont="1" applyFill="1" applyBorder="1" applyAlignment="1">
      <alignment horizontal="centerContinuous"/>
    </xf>
    <xf numFmtId="38" fontId="9" fillId="0" borderId="35" xfId="49" applyFont="1" applyFill="1" applyBorder="1" applyAlignment="1">
      <alignment/>
    </xf>
    <xf numFmtId="38" fontId="9" fillId="0" borderId="16" xfId="49" applyFont="1" applyFill="1" applyBorder="1" applyAlignment="1">
      <alignment horizontal="center"/>
    </xf>
    <xf numFmtId="38" fontId="9" fillId="0" borderId="36" xfId="49" applyFont="1" applyFill="1" applyBorder="1" applyAlignment="1">
      <alignment/>
    </xf>
    <xf numFmtId="38" fontId="9" fillId="0" borderId="36" xfId="49" applyFont="1" applyFill="1" applyBorder="1" applyAlignment="1">
      <alignment horizontal="center"/>
    </xf>
    <xf numFmtId="38" fontId="38" fillId="0" borderId="0" xfId="49" applyFont="1" applyFill="1" applyAlignment="1">
      <alignment vertical="center"/>
    </xf>
    <xf numFmtId="38" fontId="21" fillId="0" borderId="0" xfId="49" applyFont="1" applyFill="1" applyAlignment="1">
      <alignment vertical="center"/>
    </xf>
    <xf numFmtId="38" fontId="9" fillId="0" borderId="16" xfId="49" applyFont="1" applyFill="1" applyBorder="1" applyAlignment="1">
      <alignment vertical="center"/>
    </xf>
    <xf numFmtId="38" fontId="9" fillId="0" borderId="0" xfId="49" applyFont="1" applyFill="1" applyAlignment="1">
      <alignment vertical="center"/>
    </xf>
    <xf numFmtId="38" fontId="9" fillId="0" borderId="16" xfId="49" applyFont="1" applyFill="1" applyBorder="1" applyAlignment="1">
      <alignment horizontal="distributed" vertical="center"/>
    </xf>
    <xf numFmtId="38" fontId="9" fillId="0" borderId="0" xfId="49" applyFont="1" applyFill="1" applyAlignment="1">
      <alignment horizontal="right" vertical="center"/>
    </xf>
    <xf numFmtId="38" fontId="9" fillId="0" borderId="16" xfId="49" applyFont="1" applyFill="1" applyBorder="1" applyAlignment="1">
      <alignment horizontal="distributed" vertical="center" wrapText="1"/>
    </xf>
    <xf numFmtId="38" fontId="10" fillId="0" borderId="0" xfId="49" applyFont="1" applyFill="1" applyAlignment="1">
      <alignment horizontal="right" vertical="center"/>
    </xf>
    <xf numFmtId="38" fontId="20" fillId="0" borderId="16" xfId="49" applyFont="1" applyFill="1" applyBorder="1" applyAlignment="1">
      <alignment horizontal="distributed" vertical="center"/>
    </xf>
    <xf numFmtId="38" fontId="10" fillId="0" borderId="16" xfId="49" applyFont="1" applyFill="1" applyBorder="1" applyAlignment="1">
      <alignment vertical="center"/>
    </xf>
    <xf numFmtId="38" fontId="34" fillId="0" borderId="16" xfId="49" applyFont="1" applyFill="1" applyBorder="1" applyAlignment="1">
      <alignment horizontal="distributed" vertical="center" wrapText="1"/>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9" fillId="0" borderId="17" xfId="49" applyFont="1" applyFill="1" applyBorder="1" applyAlignment="1">
      <alignment vertical="center"/>
    </xf>
    <xf numFmtId="38" fontId="9" fillId="0" borderId="17" xfId="49" applyFont="1" applyFill="1" applyBorder="1" applyAlignment="1">
      <alignment horizontal="right" vertical="center"/>
    </xf>
    <xf numFmtId="38" fontId="20" fillId="0" borderId="36" xfId="49" applyFont="1" applyFill="1" applyBorder="1" applyAlignment="1">
      <alignment horizontal="distributed" vertical="center"/>
    </xf>
    <xf numFmtId="38" fontId="20" fillId="0" borderId="35" xfId="49" applyFont="1" applyFill="1" applyBorder="1" applyAlignment="1">
      <alignment horizontal="distributed" vertical="center"/>
    </xf>
    <xf numFmtId="38" fontId="20" fillId="0" borderId="0" xfId="49" applyFont="1" applyFill="1" applyAlignment="1">
      <alignment horizontal="right" vertical="center"/>
    </xf>
    <xf numFmtId="38" fontId="84" fillId="0" borderId="49" xfId="49" applyFont="1" applyBorder="1" applyAlignment="1">
      <alignment horizontal="center" vertical="center"/>
    </xf>
    <xf numFmtId="0" fontId="9" fillId="0" borderId="0" xfId="0" applyFont="1" applyAlignment="1">
      <alignment horizontal="right"/>
    </xf>
    <xf numFmtId="0" fontId="9" fillId="0" borderId="17" xfId="0" applyFont="1" applyBorder="1" applyAlignment="1">
      <alignment horizontal="right"/>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10" fillId="0" borderId="0" xfId="66" applyFont="1" applyBorder="1" applyAlignment="1">
      <alignment horizontal="distributed"/>
      <protection/>
    </xf>
    <xf numFmtId="38" fontId="21" fillId="0" borderId="0" xfId="49" applyFont="1" applyFill="1" applyAlignment="1">
      <alignment horizontal="centerContinuous"/>
    </xf>
    <xf numFmtId="0" fontId="28" fillId="0" borderId="17" xfId="64" applyFont="1" applyFill="1" applyBorder="1">
      <alignment/>
      <protection/>
    </xf>
    <xf numFmtId="38" fontId="20" fillId="0" borderId="17" xfId="49" applyFont="1" applyFill="1" applyBorder="1" applyAlignment="1">
      <alignment horizontal="right" vertical="center"/>
    </xf>
    <xf numFmtId="38" fontId="20" fillId="0" borderId="35" xfId="49" applyFont="1" applyFill="1" applyBorder="1" applyAlignment="1">
      <alignment horizontal="centerContinuous" vertical="center"/>
    </xf>
    <xf numFmtId="38" fontId="20" fillId="0" borderId="0" xfId="49" applyFont="1" applyFill="1" applyAlignment="1">
      <alignment horizontal="distributed" vertical="center"/>
    </xf>
    <xf numFmtId="38" fontId="20" fillId="0" borderId="0" xfId="49" applyFont="1" applyFill="1" applyAlignment="1">
      <alignment vertical="center"/>
    </xf>
    <xf numFmtId="0" fontId="20" fillId="0" borderId="0" xfId="64" applyFont="1" applyFill="1" applyAlignment="1">
      <alignment vertical="center"/>
      <protection/>
    </xf>
    <xf numFmtId="38" fontId="20" fillId="0" borderId="0" xfId="49" applyFont="1" applyFill="1" applyBorder="1" applyAlignment="1">
      <alignment horizontal="right" vertical="center"/>
    </xf>
    <xf numFmtId="0" fontId="9" fillId="0" borderId="0" xfId="66" applyFont="1" applyAlignment="1">
      <alignment vertical="center"/>
      <protection/>
    </xf>
    <xf numFmtId="0" fontId="10" fillId="0" borderId="43" xfId="66" applyFont="1" applyBorder="1" applyAlignment="1">
      <alignment vertical="center"/>
      <protection/>
    </xf>
    <xf numFmtId="0" fontId="10" fillId="0" borderId="39" xfId="66" applyFont="1" applyBorder="1" applyAlignment="1">
      <alignment vertical="center"/>
      <protection/>
    </xf>
    <xf numFmtId="0" fontId="10" fillId="0" borderId="38" xfId="66" applyFont="1" applyBorder="1" applyAlignment="1">
      <alignment horizontal="distributed" vertical="center"/>
      <protection/>
    </xf>
    <xf numFmtId="0" fontId="10" fillId="0" borderId="44" xfId="0" applyFont="1" applyBorder="1" applyAlignment="1">
      <alignment vertical="center"/>
    </xf>
    <xf numFmtId="0" fontId="20" fillId="0" borderId="0" xfId="0" applyFont="1" applyBorder="1" applyAlignment="1">
      <alignment horizontal="distributed" vertical="center" wrapText="1"/>
    </xf>
    <xf numFmtId="0" fontId="20" fillId="0" borderId="16" xfId="0" applyFont="1" applyBorder="1" applyAlignment="1">
      <alignment horizontal="distributed" vertical="center" wrapText="1"/>
    </xf>
    <xf numFmtId="0" fontId="0" fillId="0" borderId="0" xfId="0" applyFont="1" applyBorder="1" applyAlignment="1">
      <alignment vertical="center"/>
    </xf>
    <xf numFmtId="0" fontId="10" fillId="0" borderId="0" xfId="66" applyFont="1" applyBorder="1" applyAlignment="1">
      <alignment horizontal="distributed" wrapText="1"/>
      <protection/>
    </xf>
    <xf numFmtId="0" fontId="10" fillId="0" borderId="42" xfId="66" applyFont="1" applyBorder="1" applyAlignment="1">
      <alignment horizontal="distributed" vertical="center"/>
      <protection/>
    </xf>
    <xf numFmtId="38" fontId="10" fillId="0" borderId="17" xfId="49" applyFont="1" applyBorder="1" applyAlignment="1">
      <alignment vertical="center"/>
    </xf>
    <xf numFmtId="38" fontId="10" fillId="0" borderId="39" xfId="49" applyFont="1" applyBorder="1" applyAlignment="1">
      <alignment vertical="center"/>
    </xf>
    <xf numFmtId="38" fontId="10" fillId="0" borderId="42" xfId="49" applyFont="1" applyBorder="1" applyAlignment="1">
      <alignment vertical="center"/>
    </xf>
    <xf numFmtId="38" fontId="40" fillId="0" borderId="0" xfId="49" applyFont="1" applyAlignment="1" applyProtection="1">
      <alignment horizontal="right" vertical="center"/>
      <protection/>
    </xf>
    <xf numFmtId="38" fontId="10" fillId="34" borderId="0" xfId="49" applyFont="1" applyFill="1" applyAlignment="1" applyProtection="1">
      <alignment horizontal="right" vertical="center"/>
      <protection/>
    </xf>
    <xf numFmtId="38" fontId="10" fillId="34" borderId="0" xfId="0" applyNumberFormat="1" applyFont="1" applyFill="1" applyAlignment="1">
      <alignment vertical="center"/>
    </xf>
    <xf numFmtId="38" fontId="10" fillId="0" borderId="0" xfId="49" applyFont="1" applyAlignment="1" applyProtection="1">
      <alignment horizontal="right" vertical="center"/>
      <protection/>
    </xf>
    <xf numFmtId="38" fontId="10" fillId="0" borderId="17" xfId="49" applyFont="1" applyBorder="1" applyAlignment="1" applyProtection="1">
      <alignment horizontal="right" vertical="center"/>
      <protection/>
    </xf>
    <xf numFmtId="38" fontId="10" fillId="0" borderId="0" xfId="49" applyFont="1" applyBorder="1" applyAlignment="1">
      <alignment horizontal="right"/>
    </xf>
    <xf numFmtId="0" fontId="9" fillId="0" borderId="50"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35" xfId="0" applyFont="1" applyFill="1" applyBorder="1" applyAlignment="1">
      <alignment horizontal="centerContinuous" vertical="center"/>
    </xf>
    <xf numFmtId="0" fontId="9" fillId="0" borderId="51" xfId="0" applyFont="1" applyFill="1" applyBorder="1" applyAlignment="1">
      <alignment horizontal="centerContinuous" vertical="center"/>
    </xf>
    <xf numFmtId="0" fontId="9" fillId="0" borderId="36" xfId="0" applyFont="1" applyFill="1" applyBorder="1" applyAlignment="1">
      <alignment horizontal="centerContinuous" vertical="center"/>
    </xf>
    <xf numFmtId="0" fontId="12" fillId="0" borderId="0" xfId="0" applyFont="1" applyBorder="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40" fillId="0" borderId="11" xfId="0" applyFont="1" applyBorder="1" applyAlignment="1">
      <alignment vertical="center"/>
    </xf>
    <xf numFmtId="0" fontId="13" fillId="0" borderId="0" xfId="0" applyFont="1" applyAlignment="1">
      <alignment vertical="center"/>
    </xf>
    <xf numFmtId="0" fontId="10" fillId="0" borderId="11" xfId="0" applyFont="1" applyBorder="1" applyAlignment="1">
      <alignment vertical="center"/>
    </xf>
    <xf numFmtId="0" fontId="10" fillId="0" borderId="0" xfId="0" applyFont="1" applyBorder="1" applyAlignment="1">
      <alignment horizontal="distributed" vertical="center"/>
    </xf>
    <xf numFmtId="0" fontId="10" fillId="0" borderId="16" xfId="0" applyFont="1" applyBorder="1" applyAlignment="1">
      <alignment vertical="center"/>
    </xf>
    <xf numFmtId="0" fontId="10" fillId="0" borderId="0" xfId="0" applyFont="1" applyBorder="1" applyAlignment="1">
      <alignment horizontal="distributed" vertical="center" wrapText="1"/>
    </xf>
    <xf numFmtId="0" fontId="10" fillId="0" borderId="17" xfId="0" applyFont="1" applyBorder="1" applyAlignment="1">
      <alignment horizontal="distributed" vertical="center"/>
    </xf>
    <xf numFmtId="0" fontId="10" fillId="0" borderId="52" xfId="0" applyFont="1" applyBorder="1" applyAlignment="1">
      <alignment vertical="center"/>
    </xf>
    <xf numFmtId="0" fontId="10" fillId="0" borderId="35" xfId="0" applyFont="1" applyFill="1" applyBorder="1" applyAlignment="1">
      <alignment horizontal="centerContinuous" vertical="center"/>
    </xf>
    <xf numFmtId="0" fontId="20" fillId="0" borderId="36" xfId="0" applyFont="1" applyBorder="1" applyAlignment="1" applyProtection="1">
      <alignment horizontal="distributed" vertical="top"/>
      <protection/>
    </xf>
    <xf numFmtId="0" fontId="8" fillId="0" borderId="24" xfId="0" applyFont="1" applyFill="1" applyBorder="1" applyAlignment="1">
      <alignment horizontal="centerContinuous" vertical="center"/>
    </xf>
    <xf numFmtId="0" fontId="8" fillId="0" borderId="25" xfId="0" applyFont="1" applyFill="1" applyBorder="1" applyAlignment="1">
      <alignment horizontal="centerContinuous" vertical="center"/>
    </xf>
    <xf numFmtId="0" fontId="9" fillId="0" borderId="53" xfId="0" applyFont="1" applyFill="1" applyBorder="1" applyAlignment="1">
      <alignment horizontal="centerContinuous" vertical="center"/>
    </xf>
    <xf numFmtId="0" fontId="9" fillId="0" borderId="25" xfId="0" applyFont="1" applyFill="1" applyBorder="1" applyAlignment="1">
      <alignment horizontal="centerContinuous" vertical="center"/>
    </xf>
    <xf numFmtId="0" fontId="9"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4" xfId="0" applyFont="1" applyFill="1" applyBorder="1" applyAlignment="1">
      <alignment vertical="center"/>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32" xfId="0" applyFont="1" applyFill="1" applyBorder="1" applyAlignment="1">
      <alignment horizontal="center"/>
    </xf>
    <xf numFmtId="37" fontId="9" fillId="0" borderId="0" xfId="0" applyNumberFormat="1" applyFont="1" applyFill="1" applyBorder="1" applyAlignment="1" applyProtection="1">
      <alignment horizontal="right"/>
      <protection/>
    </xf>
    <xf numFmtId="0" fontId="9" fillId="0" borderId="16" xfId="63" applyFont="1" applyFill="1" applyBorder="1" applyAlignment="1">
      <alignment horizontal="distributed"/>
      <protection/>
    </xf>
    <xf numFmtId="177" fontId="9" fillId="0" borderId="0" xfId="0" applyNumberFormat="1" applyFont="1" applyFill="1" applyAlignment="1">
      <alignment/>
    </xf>
    <xf numFmtId="177" fontId="9" fillId="0" borderId="0" xfId="0" applyNumberFormat="1" applyFont="1" applyFill="1" applyBorder="1" applyAlignment="1" applyProtection="1">
      <alignment horizontal="right"/>
      <protection/>
    </xf>
    <xf numFmtId="0" fontId="38" fillId="0" borderId="0" xfId="0" applyFont="1" applyFill="1" applyAlignment="1">
      <alignment/>
    </xf>
    <xf numFmtId="0" fontId="38" fillId="0" borderId="16" xfId="63" applyFont="1" applyFill="1" applyBorder="1" applyAlignment="1">
      <alignment horizontal="distributed"/>
      <protection/>
    </xf>
    <xf numFmtId="37" fontId="38" fillId="0" borderId="0" xfId="0" applyNumberFormat="1" applyFont="1" applyFill="1" applyBorder="1" applyAlignment="1" applyProtection="1">
      <alignment horizontal="right"/>
      <protection/>
    </xf>
    <xf numFmtId="176" fontId="38" fillId="0" borderId="0" xfId="0" applyNumberFormat="1" applyFont="1" applyFill="1" applyBorder="1" applyAlignment="1" applyProtection="1">
      <alignment horizontal="right"/>
      <protection/>
    </xf>
    <xf numFmtId="177" fontId="38" fillId="0" borderId="0" xfId="0" applyNumberFormat="1" applyFont="1" applyFill="1" applyAlignment="1">
      <alignment/>
    </xf>
    <xf numFmtId="3" fontId="8" fillId="0" borderId="0" xfId="0" applyNumberFormat="1" applyFont="1" applyFill="1" applyBorder="1" applyAlignment="1">
      <alignment/>
    </xf>
    <xf numFmtId="3" fontId="9" fillId="0" borderId="0" xfId="0" applyNumberFormat="1" applyFont="1" applyFill="1" applyBorder="1" applyAlignment="1">
      <alignment/>
    </xf>
    <xf numFmtId="177" fontId="9" fillId="0" borderId="0" xfId="0" applyNumberFormat="1" applyFont="1" applyFill="1" applyBorder="1" applyAlignment="1">
      <alignment/>
    </xf>
    <xf numFmtId="0" fontId="16" fillId="0" borderId="0" xfId="0" applyFont="1" applyBorder="1" applyAlignment="1">
      <alignment horizontal="centerContinuous"/>
    </xf>
    <xf numFmtId="0" fontId="12" fillId="0" borderId="0" xfId="0" applyFont="1" applyFill="1" applyBorder="1" applyAlignment="1">
      <alignment horizontal="centerContinuous"/>
    </xf>
    <xf numFmtId="216" fontId="10" fillId="0" borderId="0" xfId="49" applyNumberFormat="1" applyFont="1" applyBorder="1" applyAlignment="1">
      <alignment/>
    </xf>
    <xf numFmtId="216" fontId="10" fillId="0" borderId="0" xfId="0" applyNumberFormat="1" applyFont="1" applyBorder="1" applyAlignment="1">
      <alignment/>
    </xf>
    <xf numFmtId="216" fontId="10" fillId="0" borderId="0" xfId="49" applyNumberFormat="1" applyFont="1" applyFill="1" applyBorder="1" applyAlignment="1">
      <alignment/>
    </xf>
    <xf numFmtId="216" fontId="10" fillId="0" borderId="0" xfId="0" applyNumberFormat="1" applyFont="1" applyFill="1" applyAlignment="1">
      <alignment/>
    </xf>
    <xf numFmtId="216" fontId="10" fillId="0" borderId="0" xfId="0" applyNumberFormat="1" applyFont="1" applyFill="1" applyBorder="1" applyAlignment="1">
      <alignment/>
    </xf>
    <xf numFmtId="179" fontId="10" fillId="0" borderId="0" xfId="49" applyNumberFormat="1" applyFont="1" applyBorder="1" applyAlignment="1">
      <alignment/>
    </xf>
    <xf numFmtId="179" fontId="10" fillId="0" borderId="0" xfId="49" applyNumberFormat="1" applyFont="1" applyAlignment="1">
      <alignment/>
    </xf>
    <xf numFmtId="179" fontId="10" fillId="0" borderId="0" xfId="49" applyNumberFormat="1" applyFont="1" applyFill="1" applyAlignment="1">
      <alignment/>
    </xf>
    <xf numFmtId="179" fontId="10" fillId="0" borderId="0" xfId="49" applyNumberFormat="1" applyFont="1" applyFill="1" applyBorder="1" applyAlignment="1">
      <alignment/>
    </xf>
    <xf numFmtId="233" fontId="10" fillId="0" borderId="0" xfId="0" applyNumberFormat="1" applyFont="1" applyAlignment="1">
      <alignment/>
    </xf>
    <xf numFmtId="233" fontId="10" fillId="0" borderId="0" xfId="0" applyNumberFormat="1" applyFont="1" applyFill="1" applyAlignment="1">
      <alignment/>
    </xf>
    <xf numFmtId="37" fontId="11" fillId="0" borderId="31" xfId="0" applyNumberFormat="1" applyFont="1" applyFill="1" applyBorder="1" applyAlignment="1" applyProtection="1">
      <alignment horizontal="right"/>
      <protection/>
    </xf>
    <xf numFmtId="38" fontId="39" fillId="0" borderId="0" xfId="49" applyFont="1" applyAlignment="1">
      <alignment horizontal="left"/>
    </xf>
    <xf numFmtId="38" fontId="10" fillId="0" borderId="0" xfId="49" applyFont="1" applyAlignment="1">
      <alignment horizontal="left"/>
    </xf>
    <xf numFmtId="0" fontId="10" fillId="0" borderId="0" xfId="0" applyFont="1" applyBorder="1" applyAlignment="1">
      <alignment vertical="center" wrapText="1"/>
    </xf>
    <xf numFmtId="38" fontId="9" fillId="0" borderId="23" xfId="49" applyFont="1" applyFill="1" applyBorder="1" applyAlignment="1">
      <alignment/>
    </xf>
    <xf numFmtId="177" fontId="10" fillId="0" borderId="0" xfId="0" applyNumberFormat="1" applyFont="1" applyFill="1" applyBorder="1" applyAlignment="1">
      <alignment/>
    </xf>
    <xf numFmtId="38" fontId="10" fillId="0" borderId="17" xfId="0" applyNumberFormat="1" applyFont="1" applyFill="1" applyBorder="1" applyAlignment="1">
      <alignment/>
    </xf>
    <xf numFmtId="193" fontId="10" fillId="0" borderId="0" xfId="0" applyNumberFormat="1" applyFont="1" applyFill="1" applyBorder="1" applyAlignment="1">
      <alignment/>
    </xf>
    <xf numFmtId="37" fontId="91" fillId="0" borderId="0" xfId="0" applyNumberFormat="1" applyFont="1" applyAlignment="1">
      <alignment horizontal="right" vertical="top"/>
    </xf>
    <xf numFmtId="0" fontId="20" fillId="0" borderId="30" xfId="0" applyFont="1" applyBorder="1" applyAlignment="1">
      <alignment/>
    </xf>
    <xf numFmtId="0" fontId="9" fillId="0" borderId="30" xfId="0" applyFont="1" applyFill="1" applyBorder="1" applyAlignment="1">
      <alignment/>
    </xf>
    <xf numFmtId="0" fontId="8" fillId="0" borderId="30" xfId="0" applyFont="1" applyFill="1" applyBorder="1" applyAlignment="1">
      <alignment horizontal="right"/>
    </xf>
    <xf numFmtId="38" fontId="84" fillId="0" borderId="19" xfId="49" applyFont="1" applyBorder="1" applyAlignment="1">
      <alignment horizontal="center" vertical="center"/>
    </xf>
    <xf numFmtId="38" fontId="85" fillId="0" borderId="0" xfId="51" applyFont="1" applyBorder="1" applyAlignment="1">
      <alignment vertical="center"/>
    </xf>
    <xf numFmtId="38" fontId="8" fillId="0" borderId="31" xfId="49" applyFont="1" applyFill="1" applyBorder="1" applyAlignment="1">
      <alignment horizontal="right"/>
    </xf>
    <xf numFmtId="38" fontId="13" fillId="0" borderId="44" xfId="49" applyFont="1" applyFill="1" applyBorder="1" applyAlignment="1">
      <alignment horizontal="right"/>
    </xf>
    <xf numFmtId="38" fontId="13" fillId="0" borderId="0" xfId="49" applyFont="1" applyFill="1" applyBorder="1" applyAlignment="1">
      <alignment horizontal="right"/>
    </xf>
    <xf numFmtId="0" fontId="10" fillId="0" borderId="42" xfId="0" applyFont="1" applyFill="1" applyBorder="1" applyAlignment="1">
      <alignment horizontal="right"/>
    </xf>
    <xf numFmtId="38" fontId="13" fillId="0" borderId="43" xfId="49" applyFont="1" applyFill="1" applyBorder="1" applyAlignment="1">
      <alignment horizontal="right"/>
    </xf>
    <xf numFmtId="0" fontId="13" fillId="0" borderId="0" xfId="0" applyFont="1" applyFill="1" applyBorder="1" applyAlignment="1">
      <alignment horizontal="right"/>
    </xf>
    <xf numFmtId="0" fontId="10" fillId="0" borderId="0" xfId="0" applyFont="1" applyFill="1" applyBorder="1" applyAlignment="1">
      <alignment horizontal="right"/>
    </xf>
    <xf numFmtId="38" fontId="13" fillId="0" borderId="45" xfId="49" applyFont="1" applyFill="1" applyBorder="1" applyAlignment="1">
      <alignment horizontal="right"/>
    </xf>
    <xf numFmtId="38" fontId="13" fillId="0" borderId="17" xfId="49" applyFont="1" applyFill="1" applyBorder="1" applyAlignment="1">
      <alignment horizontal="right"/>
    </xf>
    <xf numFmtId="0" fontId="13" fillId="0" borderId="17" xfId="0" applyFont="1" applyFill="1" applyBorder="1" applyAlignment="1">
      <alignment horizontal="right"/>
    </xf>
    <xf numFmtId="0" fontId="13" fillId="0" borderId="42" xfId="0" applyFont="1" applyFill="1" applyBorder="1" applyAlignment="1">
      <alignment horizontal="right"/>
    </xf>
    <xf numFmtId="38" fontId="88" fillId="0" borderId="44" xfId="49" applyFont="1" applyFill="1" applyBorder="1" applyAlignment="1">
      <alignment/>
    </xf>
    <xf numFmtId="38" fontId="88" fillId="0" borderId="0" xfId="49" applyFont="1" applyFill="1" applyBorder="1" applyAlignment="1">
      <alignment/>
    </xf>
    <xf numFmtId="176" fontId="88" fillId="0" borderId="0" xfId="0" applyNumberFormat="1" applyFont="1" applyFill="1" applyBorder="1" applyAlignment="1">
      <alignment/>
    </xf>
    <xf numFmtId="0" fontId="88" fillId="0" borderId="16" xfId="0" applyFont="1" applyFill="1" applyBorder="1" applyAlignment="1">
      <alignment horizontal="right"/>
    </xf>
    <xf numFmtId="38" fontId="88" fillId="0" borderId="0" xfId="49" applyFont="1" applyFill="1" applyBorder="1" applyAlignment="1">
      <alignment horizontal="right"/>
    </xf>
    <xf numFmtId="38" fontId="88" fillId="0" borderId="44" xfId="49" applyFont="1" applyFill="1" applyBorder="1" applyAlignment="1">
      <alignment horizontal="right"/>
    </xf>
    <xf numFmtId="0" fontId="0" fillId="0" borderId="0" xfId="0" applyFont="1" applyFill="1" applyAlignment="1">
      <alignment/>
    </xf>
    <xf numFmtId="39" fontId="9" fillId="0" borderId="31" xfId="0" applyNumberFormat="1" applyFont="1" applyFill="1" applyBorder="1" applyAlignment="1" applyProtection="1">
      <alignment/>
      <protection/>
    </xf>
    <xf numFmtId="176" fontId="20" fillId="0" borderId="0" xfId="0" applyNumberFormat="1" applyFont="1" applyFill="1" applyBorder="1" applyAlignment="1" applyProtection="1">
      <alignment horizontal="right"/>
      <protection/>
    </xf>
    <xf numFmtId="0" fontId="20" fillId="0" borderId="0" xfId="0" applyFont="1" applyFill="1" applyBorder="1" applyAlignment="1">
      <alignment horizontal="right"/>
    </xf>
    <xf numFmtId="38" fontId="89" fillId="0" borderId="0" xfId="49" applyFont="1" applyFill="1" applyAlignment="1">
      <alignment vertical="center"/>
    </xf>
    <xf numFmtId="3" fontId="92" fillId="34" borderId="0" xfId="0" applyNumberFormat="1" applyFont="1" applyFill="1" applyAlignment="1">
      <alignment vertical="center"/>
    </xf>
    <xf numFmtId="37" fontId="92" fillId="0" borderId="0" xfId="0" applyNumberFormat="1" applyFont="1" applyBorder="1" applyAlignment="1" applyProtection="1">
      <alignment horizontal="right"/>
      <protection/>
    </xf>
    <xf numFmtId="3" fontId="92" fillId="0" borderId="0" xfId="0" applyNumberFormat="1" applyFont="1" applyAlignment="1">
      <alignment/>
    </xf>
    <xf numFmtId="37" fontId="89" fillId="0" borderId="0" xfId="0" applyNumberFormat="1" applyFont="1" applyBorder="1" applyAlignment="1" applyProtection="1">
      <alignment horizontal="right"/>
      <protection/>
    </xf>
    <xf numFmtId="3" fontId="89" fillId="0" borderId="0" xfId="0" applyNumberFormat="1" applyFont="1" applyAlignment="1">
      <alignment/>
    </xf>
    <xf numFmtId="0" fontId="89" fillId="0" borderId="0" xfId="0" applyFont="1" applyAlignment="1">
      <alignment/>
    </xf>
    <xf numFmtId="37" fontId="9" fillId="0" borderId="18" xfId="0" applyNumberFormat="1" applyFont="1" applyFill="1" applyBorder="1" applyAlignment="1" applyProtection="1">
      <alignment vertical="center"/>
      <protection/>
    </xf>
    <xf numFmtId="0" fontId="9" fillId="0" borderId="33" xfId="0" applyFont="1" applyFill="1" applyBorder="1" applyAlignment="1">
      <alignment horizontal="left" vertical="center"/>
    </xf>
    <xf numFmtId="0" fontId="10" fillId="0" borderId="54" xfId="0" applyFont="1" applyFill="1" applyBorder="1" applyAlignment="1">
      <alignment vertical="center"/>
    </xf>
    <xf numFmtId="0" fontId="10" fillId="0" borderId="16" xfId="0" applyFont="1" applyFill="1" applyBorder="1" applyAlignment="1">
      <alignment vertical="center"/>
    </xf>
    <xf numFmtId="0" fontId="9" fillId="0" borderId="52" xfId="0" applyFont="1" applyBorder="1" applyAlignment="1">
      <alignment horizontal="distributed" vertical="center"/>
    </xf>
    <xf numFmtId="0" fontId="10" fillId="0" borderId="45" xfId="0" applyFont="1" applyFill="1" applyBorder="1" applyAlignment="1">
      <alignment/>
    </xf>
    <xf numFmtId="0" fontId="11" fillId="0" borderId="0" xfId="0" applyFont="1" applyFill="1" applyBorder="1" applyAlignment="1">
      <alignment/>
    </xf>
    <xf numFmtId="37" fontId="89" fillId="0" borderId="0" xfId="0" applyNumberFormat="1" applyFont="1" applyBorder="1" applyAlignment="1" applyProtection="1">
      <alignment/>
      <protection/>
    </xf>
    <xf numFmtId="37" fontId="89" fillId="0" borderId="0" xfId="0" applyNumberFormat="1" applyFont="1" applyAlignment="1">
      <alignment/>
    </xf>
    <xf numFmtId="37" fontId="89" fillId="0" borderId="0" xfId="0" applyNumberFormat="1" applyFont="1" applyAlignment="1">
      <alignment horizontal="right"/>
    </xf>
    <xf numFmtId="37" fontId="9" fillId="0" borderId="17" xfId="0" applyNumberFormat="1" applyFont="1" applyBorder="1" applyAlignment="1" applyProtection="1">
      <alignment horizontal="right"/>
      <protection/>
    </xf>
    <xf numFmtId="38" fontId="9" fillId="0" borderId="19" xfId="49" applyFont="1" applyFill="1" applyBorder="1" applyAlignment="1">
      <alignment horizontal="center" vertical="top" textRotation="255" wrapText="1"/>
    </xf>
    <xf numFmtId="38" fontId="9" fillId="0" borderId="47" xfId="49" applyFont="1" applyFill="1" applyBorder="1" applyAlignment="1">
      <alignment horizontal="center" vertical="top" textRotation="255" wrapText="1"/>
    </xf>
    <xf numFmtId="0" fontId="6" fillId="0" borderId="0" xfId="0" applyFont="1" applyBorder="1" applyAlignment="1">
      <alignment horizontal="center"/>
    </xf>
    <xf numFmtId="0" fontId="10" fillId="34" borderId="30" xfId="0" applyFont="1" applyFill="1" applyBorder="1" applyAlignment="1">
      <alignment horizontal="right"/>
    </xf>
    <xf numFmtId="38" fontId="10" fillId="0" borderId="0" xfId="66" applyNumberFormat="1" applyFont="1" applyBorder="1" applyAlignment="1">
      <alignment vertical="center"/>
      <protection/>
    </xf>
    <xf numFmtId="0" fontId="10" fillId="0" borderId="16" xfId="65" applyFont="1" applyFill="1" applyBorder="1">
      <alignment/>
      <protection/>
    </xf>
    <xf numFmtId="0" fontId="10" fillId="0" borderId="16" xfId="65" applyFont="1" applyFill="1" applyBorder="1" applyAlignment="1">
      <alignment horizontal="distributed"/>
      <protection/>
    </xf>
    <xf numFmtId="0" fontId="10" fillId="0" borderId="36" xfId="65" applyFont="1" applyFill="1" applyBorder="1">
      <alignment/>
      <protection/>
    </xf>
    <xf numFmtId="0" fontId="10" fillId="0" borderId="36" xfId="65" applyFont="1" applyFill="1" applyBorder="1" applyAlignment="1">
      <alignment horizontal="distributed"/>
      <protection/>
    </xf>
    <xf numFmtId="38" fontId="10" fillId="0" borderId="16" xfId="49" applyFont="1" applyFill="1" applyBorder="1" applyAlignment="1">
      <alignment horizontal="right" vertical="center"/>
    </xf>
    <xf numFmtId="0" fontId="10" fillId="0" borderId="16" xfId="66" applyFont="1" applyFill="1" applyBorder="1" applyAlignment="1">
      <alignment horizontal="right" vertical="center"/>
      <protection/>
    </xf>
    <xf numFmtId="0" fontId="40" fillId="0" borderId="0" xfId="65" applyFont="1" applyFill="1">
      <alignment/>
      <protection/>
    </xf>
    <xf numFmtId="0" fontId="10" fillId="0" borderId="0" xfId="65" applyFont="1" applyFill="1" applyAlignment="1">
      <alignment horizontal="distributed"/>
      <protection/>
    </xf>
    <xf numFmtId="0" fontId="9" fillId="0" borderId="35" xfId="65" applyFont="1" applyFill="1" applyBorder="1">
      <alignment/>
      <protection/>
    </xf>
    <xf numFmtId="0" fontId="10" fillId="0" borderId="35" xfId="65" applyFont="1" applyFill="1" applyBorder="1">
      <alignment/>
      <protection/>
    </xf>
    <xf numFmtId="0" fontId="20" fillId="0" borderId="35" xfId="65" applyFont="1" applyFill="1" applyBorder="1">
      <alignment/>
      <protection/>
    </xf>
    <xf numFmtId="0" fontId="10" fillId="0" borderId="35" xfId="65" applyFont="1" applyFill="1" applyBorder="1" applyAlignment="1">
      <alignment horizontal="distributed"/>
      <protection/>
    </xf>
    <xf numFmtId="0" fontId="10" fillId="0" borderId="0" xfId="65" applyFont="1" applyFill="1" applyAlignment="1">
      <alignment vertical="center"/>
      <protection/>
    </xf>
    <xf numFmtId="0" fontId="10" fillId="0" borderId="16" xfId="65" applyFont="1" applyFill="1" applyBorder="1" applyAlignment="1">
      <alignment vertical="center"/>
      <protection/>
    </xf>
    <xf numFmtId="0" fontId="10" fillId="0" borderId="16" xfId="66" applyFont="1" applyFill="1" applyBorder="1" applyAlignment="1">
      <alignment horizontal="distributed" vertical="center"/>
      <protection/>
    </xf>
    <xf numFmtId="38" fontId="10" fillId="0" borderId="0" xfId="49" applyFont="1" applyFill="1" applyBorder="1" applyAlignment="1">
      <alignment horizontal="right" vertical="center"/>
    </xf>
    <xf numFmtId="0" fontId="10" fillId="0" borderId="0" xfId="66" applyFont="1" applyFill="1" applyAlignment="1">
      <alignment vertical="center"/>
      <protection/>
    </xf>
    <xf numFmtId="0" fontId="10" fillId="0" borderId="0" xfId="66" applyFont="1" applyFill="1" applyBorder="1" applyAlignment="1">
      <alignment horizontal="right" vertical="center"/>
      <protection/>
    </xf>
    <xf numFmtId="0" fontId="20" fillId="0" borderId="0" xfId="65" applyFont="1" applyFill="1" applyAlignment="1">
      <alignment vertical="center"/>
      <protection/>
    </xf>
    <xf numFmtId="0" fontId="10" fillId="0" borderId="44" xfId="66" applyFont="1" applyFill="1" applyBorder="1" applyAlignment="1">
      <alignment vertical="center"/>
      <protection/>
    </xf>
    <xf numFmtId="0" fontId="9" fillId="0" borderId="44" xfId="66" applyFont="1" applyFill="1" applyBorder="1" applyAlignment="1">
      <alignment horizontal="center" vertical="center"/>
      <protection/>
    </xf>
    <xf numFmtId="0" fontId="10" fillId="0" borderId="16" xfId="66" applyFont="1" applyFill="1" applyBorder="1" applyAlignment="1">
      <alignment vertical="center"/>
      <protection/>
    </xf>
    <xf numFmtId="0" fontId="10" fillId="0" borderId="0" xfId="66" applyFont="1" applyFill="1" applyAlignment="1">
      <alignment horizontal="right" vertical="center"/>
      <protection/>
    </xf>
    <xf numFmtId="3" fontId="10" fillId="0" borderId="0" xfId="66" applyNumberFormat="1" applyFont="1" applyFill="1" applyAlignment="1">
      <alignment horizontal="right" vertical="center"/>
      <protection/>
    </xf>
    <xf numFmtId="0" fontId="9" fillId="0" borderId="0" xfId="66" applyFont="1" applyFill="1" applyAlignment="1">
      <alignment vertical="center"/>
      <protection/>
    </xf>
    <xf numFmtId="0" fontId="0" fillId="0" borderId="0" xfId="0" applyFont="1" applyFill="1" applyAlignment="1">
      <alignment horizontal="right" vertical="center"/>
    </xf>
    <xf numFmtId="0" fontId="10" fillId="0" borderId="0" xfId="65" applyFont="1" applyFill="1" applyBorder="1" applyAlignment="1">
      <alignment vertical="center"/>
      <protection/>
    </xf>
    <xf numFmtId="0" fontId="20" fillId="0" borderId="16" xfId="66" applyFont="1" applyFill="1" applyBorder="1" applyAlignment="1">
      <alignment horizontal="distributed" vertical="center"/>
      <protection/>
    </xf>
    <xf numFmtId="0" fontId="10" fillId="0" borderId="44" xfId="65" applyFont="1" applyFill="1" applyBorder="1" applyAlignment="1">
      <alignment vertical="center"/>
      <protection/>
    </xf>
    <xf numFmtId="38" fontId="10" fillId="0" borderId="44" xfId="49" applyFont="1" applyFill="1" applyBorder="1" applyAlignment="1">
      <alignment horizontal="right" vertical="center"/>
    </xf>
    <xf numFmtId="38" fontId="10" fillId="0" borderId="0" xfId="66" applyNumberFormat="1" applyFont="1" applyFill="1" applyBorder="1" applyAlignment="1">
      <alignment horizontal="right" vertical="center"/>
      <protection/>
    </xf>
    <xf numFmtId="0" fontId="10" fillId="0" borderId="30" xfId="65" applyFont="1" applyFill="1" applyBorder="1" applyAlignment="1">
      <alignment vertical="center"/>
      <protection/>
    </xf>
    <xf numFmtId="0" fontId="10" fillId="0" borderId="30" xfId="65" applyFont="1" applyFill="1" applyBorder="1" applyAlignment="1">
      <alignment horizontal="right" vertical="center"/>
      <protection/>
    </xf>
    <xf numFmtId="0" fontId="11" fillId="0" borderId="0" xfId="0" applyFont="1" applyFill="1" applyBorder="1" applyAlignment="1">
      <alignment horizontal="center"/>
    </xf>
    <xf numFmtId="0" fontId="11" fillId="0" borderId="0" xfId="0" applyFont="1" applyFill="1" applyBorder="1" applyAlignment="1">
      <alignment horizontal="right"/>
    </xf>
    <xf numFmtId="38" fontId="25" fillId="0" borderId="44" xfId="49" applyFont="1" applyFill="1" applyBorder="1" applyAlignment="1">
      <alignment horizontal="right"/>
    </xf>
    <xf numFmtId="38" fontId="25" fillId="0" borderId="0" xfId="49" applyFont="1" applyFill="1" applyBorder="1" applyAlignment="1">
      <alignment/>
    </xf>
    <xf numFmtId="0" fontId="25" fillId="0" borderId="16" xfId="0" applyFont="1" applyFill="1" applyBorder="1" applyAlignment="1">
      <alignment horizontal="right"/>
    </xf>
    <xf numFmtId="38" fontId="0" fillId="0" borderId="44" xfId="49" applyFont="1" applyFill="1" applyBorder="1" applyAlignment="1">
      <alignment/>
    </xf>
    <xf numFmtId="38" fontId="0" fillId="0" borderId="0" xfId="49" applyFont="1" applyFill="1" applyBorder="1" applyAlignment="1">
      <alignment/>
    </xf>
    <xf numFmtId="0" fontId="0" fillId="0" borderId="16" xfId="0" applyFont="1" applyFill="1" applyBorder="1" applyAlignment="1">
      <alignment horizontal="right"/>
    </xf>
    <xf numFmtId="38" fontId="25" fillId="0" borderId="0" xfId="49" applyFont="1" applyFill="1" applyBorder="1" applyAlignment="1">
      <alignment horizontal="right"/>
    </xf>
    <xf numFmtId="38" fontId="0" fillId="0" borderId="0" xfId="49" applyFont="1" applyFill="1" applyBorder="1" applyAlignment="1">
      <alignment horizontal="right"/>
    </xf>
    <xf numFmtId="38" fontId="0" fillId="0" borderId="17" xfId="49" applyFont="1" applyFill="1" applyBorder="1" applyAlignment="1">
      <alignment horizontal="right"/>
    </xf>
    <xf numFmtId="0" fontId="0" fillId="0" borderId="42" xfId="0" applyFont="1" applyFill="1" applyBorder="1" applyAlignment="1">
      <alignment horizontal="right"/>
    </xf>
    <xf numFmtId="38" fontId="25" fillId="0" borderId="43" xfId="49" applyFont="1" applyFill="1" applyBorder="1" applyAlignment="1">
      <alignment horizontal="right"/>
    </xf>
    <xf numFmtId="0" fontId="25" fillId="0" borderId="0" xfId="0" applyFont="1" applyFill="1" applyBorder="1" applyAlignment="1">
      <alignment horizontal="right"/>
    </xf>
    <xf numFmtId="38" fontId="0" fillId="0" borderId="44" xfId="49" applyFont="1" applyFill="1" applyBorder="1" applyAlignment="1">
      <alignment horizontal="right"/>
    </xf>
    <xf numFmtId="0" fontId="0" fillId="0" borderId="0" xfId="0" applyFont="1" applyFill="1" applyBorder="1" applyAlignment="1">
      <alignment horizontal="right"/>
    </xf>
    <xf numFmtId="38" fontId="25" fillId="0" borderId="45" xfId="49" applyFont="1" applyFill="1" applyBorder="1" applyAlignment="1">
      <alignment horizontal="right"/>
    </xf>
    <xf numFmtId="38" fontId="25" fillId="0" borderId="17" xfId="49" applyFont="1" applyFill="1" applyBorder="1" applyAlignment="1">
      <alignment horizontal="right"/>
    </xf>
    <xf numFmtId="0" fontId="25" fillId="0" borderId="17" xfId="0" applyFont="1" applyFill="1" applyBorder="1" applyAlignment="1">
      <alignment horizontal="right"/>
    </xf>
    <xf numFmtId="0" fontId="25" fillId="0" borderId="42" xfId="0" applyFont="1" applyFill="1" applyBorder="1" applyAlignment="1">
      <alignment horizontal="right"/>
    </xf>
    <xf numFmtId="0" fontId="9" fillId="0" borderId="55" xfId="0" applyFont="1" applyBorder="1" applyAlignment="1">
      <alignment horizontal="center" vertical="center"/>
    </xf>
    <xf numFmtId="0" fontId="9" fillId="0" borderId="33" xfId="0" applyFont="1" applyBorder="1" applyAlignment="1">
      <alignment horizontal="center" vertical="center"/>
    </xf>
    <xf numFmtId="0" fontId="9" fillId="0" borderId="56" xfId="0" applyFont="1" applyBorder="1" applyAlignment="1">
      <alignment horizontal="center" vertical="center"/>
    </xf>
    <xf numFmtId="0" fontId="9" fillId="0" borderId="53" xfId="0" applyFont="1" applyBorder="1" applyAlignment="1">
      <alignment horizontal="center" vertical="center"/>
    </xf>
    <xf numFmtId="0" fontId="9" fillId="0" borderId="34" xfId="0" applyFont="1" applyBorder="1" applyAlignment="1">
      <alignment horizontal="center" vertical="center"/>
    </xf>
    <xf numFmtId="0" fontId="9" fillId="0" borderId="29" xfId="0" applyFont="1" applyBorder="1" applyAlignment="1">
      <alignment horizontal="center" vertical="center"/>
    </xf>
    <xf numFmtId="0" fontId="9" fillId="0" borderId="5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distributed" vertical="center" wrapText="1"/>
    </xf>
    <xf numFmtId="0" fontId="0" fillId="0" borderId="10" xfId="0" applyFont="1" applyBorder="1" applyAlignment="1">
      <alignment horizontal="distributed" vertical="center"/>
    </xf>
    <xf numFmtId="0" fontId="0" fillId="0" borderId="21" xfId="0" applyFont="1" applyBorder="1" applyAlignment="1">
      <alignment horizontal="distributed" vertical="center"/>
    </xf>
    <xf numFmtId="0" fontId="9" fillId="0" borderId="5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3" xfId="0" applyFont="1" applyBorder="1" applyAlignment="1">
      <alignment horizontal="center" vertical="center" wrapText="1"/>
    </xf>
    <xf numFmtId="3" fontId="6" fillId="0" borderId="0" xfId="0" applyNumberFormat="1" applyFont="1" applyAlignment="1">
      <alignment horizontal="center"/>
    </xf>
    <xf numFmtId="0" fontId="1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center" vertical="center"/>
    </xf>
    <xf numFmtId="0" fontId="0" fillId="0" borderId="14" xfId="0" applyFont="1" applyBorder="1" applyAlignment="1">
      <alignment horizontal="center" vertical="center"/>
    </xf>
    <xf numFmtId="0" fontId="10" fillId="0" borderId="13" xfId="0" applyFont="1" applyBorder="1" applyAlignment="1">
      <alignment horizontal="center" vertical="center" wrapText="1"/>
    </xf>
    <xf numFmtId="0" fontId="0" fillId="0" borderId="23" xfId="0" applyFont="1" applyBorder="1" applyAlignment="1">
      <alignment horizontal="center" vertical="center"/>
    </xf>
    <xf numFmtId="0" fontId="10" fillId="0" borderId="59"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35" xfId="0" applyFont="1" applyBorder="1" applyAlignment="1">
      <alignment horizontal="distributed" vertical="center" wrapText="1"/>
    </xf>
    <xf numFmtId="0" fontId="10" fillId="0" borderId="60" xfId="0" applyFont="1" applyBorder="1" applyAlignment="1">
      <alignment horizontal="center"/>
    </xf>
    <xf numFmtId="0" fontId="10" fillId="0" borderId="61" xfId="0" applyFont="1" applyBorder="1" applyAlignment="1">
      <alignment horizontal="center"/>
    </xf>
    <xf numFmtId="0" fontId="10" fillId="0" borderId="62" xfId="0" applyFont="1" applyBorder="1" applyAlignment="1">
      <alignment horizontal="center"/>
    </xf>
    <xf numFmtId="0" fontId="10" fillId="0" borderId="47" xfId="0" applyFont="1" applyBorder="1" applyAlignment="1">
      <alignment horizontal="center"/>
    </xf>
    <xf numFmtId="0" fontId="10" fillId="0" borderId="49" xfId="0" applyFont="1" applyBorder="1" applyAlignment="1">
      <alignment horizontal="center"/>
    </xf>
    <xf numFmtId="0" fontId="10" fillId="0" borderId="13" xfId="0" applyFont="1" applyBorder="1" applyAlignment="1">
      <alignment vertical="center" wrapText="1"/>
    </xf>
    <xf numFmtId="0" fontId="0" fillId="0" borderId="23" xfId="0" applyFont="1" applyBorder="1" applyAlignment="1">
      <alignment vertical="center"/>
    </xf>
    <xf numFmtId="0" fontId="0" fillId="0" borderId="14" xfId="0" applyFont="1" applyBorder="1" applyAlignment="1">
      <alignment vertical="center"/>
    </xf>
    <xf numFmtId="0" fontId="10" fillId="0" borderId="58"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59" xfId="0" applyFont="1" applyBorder="1" applyAlignment="1">
      <alignment horizontal="center"/>
    </xf>
    <xf numFmtId="0" fontId="10" fillId="0" borderId="58" xfId="0"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0" fontId="9" fillId="0" borderId="33"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5" xfId="0" applyFont="1" applyFill="1" applyBorder="1" applyAlignment="1">
      <alignment horizontal="center" vertical="center"/>
    </xf>
    <xf numFmtId="0" fontId="8" fillId="0" borderId="63" xfId="0" applyFont="1" applyFill="1" applyBorder="1" applyAlignment="1">
      <alignment horizontal="distributed" vertical="center"/>
    </xf>
    <xf numFmtId="0" fontId="9" fillId="0" borderId="64" xfId="0" applyFont="1" applyFill="1" applyBorder="1" applyAlignment="1">
      <alignment horizontal="distributed" vertical="center"/>
    </xf>
    <xf numFmtId="0" fontId="10" fillId="0" borderId="59"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38" fontId="10" fillId="0" borderId="37" xfId="49" applyFont="1" applyBorder="1" applyAlignment="1">
      <alignment horizontal="center" vertical="center"/>
    </xf>
    <xf numFmtId="38" fontId="10" fillId="0" borderId="14" xfId="49" applyFont="1" applyBorder="1" applyAlignment="1">
      <alignment horizontal="center" vertical="center"/>
    </xf>
    <xf numFmtId="0" fontId="10" fillId="0" borderId="60" xfId="0" applyFont="1" applyFill="1" applyBorder="1" applyAlignment="1">
      <alignment horizontal="center"/>
    </xf>
    <xf numFmtId="0" fontId="10" fillId="0" borderId="61" xfId="0" applyFont="1" applyFill="1" applyBorder="1" applyAlignment="1">
      <alignment horizontal="center"/>
    </xf>
    <xf numFmtId="0" fontId="10" fillId="0" borderId="62" xfId="0" applyFont="1" applyFill="1" applyBorder="1" applyAlignment="1">
      <alignment horizont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38" fontId="10" fillId="0" borderId="37" xfId="49" applyFont="1" applyFill="1" applyBorder="1" applyAlignment="1">
      <alignment horizontal="center" vertical="center"/>
    </xf>
    <xf numFmtId="38" fontId="10" fillId="0" borderId="14" xfId="49" applyFont="1" applyFill="1" applyBorder="1" applyAlignment="1">
      <alignment horizontal="center" vertical="center"/>
    </xf>
    <xf numFmtId="0" fontId="10" fillId="0" borderId="37"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0" xfId="0" applyFont="1" applyBorder="1" applyAlignment="1">
      <alignment horizontal="center" vertical="center"/>
    </xf>
    <xf numFmtId="0" fontId="11" fillId="33" borderId="55" xfId="0" applyFont="1" applyFill="1"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xf>
    <xf numFmtId="0" fontId="0" fillId="0" borderId="34" xfId="0" applyBorder="1" applyAlignment="1">
      <alignment horizontal="center" vertical="center"/>
    </xf>
    <xf numFmtId="0" fontId="11" fillId="33" borderId="28" xfId="0" applyFont="1" applyFill="1" applyBorder="1" applyAlignment="1">
      <alignment horizontal="center" vertical="center"/>
    </xf>
    <xf numFmtId="0" fontId="0" fillId="0" borderId="21" xfId="0" applyBorder="1" applyAlignment="1">
      <alignment vertical="center"/>
    </xf>
    <xf numFmtId="0" fontId="11" fillId="33" borderId="27" xfId="0" applyFont="1" applyFill="1" applyBorder="1" applyAlignment="1">
      <alignment horizontal="center" vertical="center"/>
    </xf>
    <xf numFmtId="0" fontId="0" fillId="0" borderId="53" xfId="0" applyBorder="1" applyAlignment="1">
      <alignment vertical="center"/>
    </xf>
    <xf numFmtId="38" fontId="86" fillId="0" borderId="13" xfId="51" applyFont="1" applyBorder="1" applyAlignment="1">
      <alignment horizontal="center" vertical="center" wrapText="1"/>
    </xf>
    <xf numFmtId="38" fontId="86" fillId="0" borderId="23" xfId="51" applyFont="1" applyBorder="1" applyAlignment="1">
      <alignment horizontal="center" vertical="center" wrapText="1"/>
    </xf>
    <xf numFmtId="38" fontId="86" fillId="0" borderId="14" xfId="51" applyFont="1" applyBorder="1" applyAlignment="1">
      <alignment horizontal="center" vertical="center" wrapText="1"/>
    </xf>
    <xf numFmtId="38" fontId="86" fillId="0" borderId="60" xfId="51" applyFont="1" applyFill="1" applyBorder="1" applyAlignment="1">
      <alignment horizontal="center" vertical="center" wrapText="1"/>
    </xf>
    <xf numFmtId="38" fontId="86" fillId="0" borderId="47" xfId="51" applyFont="1" applyFill="1" applyBorder="1" applyAlignment="1">
      <alignment horizontal="center" vertical="center" wrapText="1"/>
    </xf>
    <xf numFmtId="38" fontId="86" fillId="0" borderId="37" xfId="51" applyFont="1" applyBorder="1" applyAlignment="1">
      <alignment horizontal="center" vertical="center"/>
    </xf>
    <xf numFmtId="38" fontId="86" fillId="0" borderId="14" xfId="51" applyFont="1" applyBorder="1" applyAlignment="1">
      <alignment horizontal="center" vertical="center"/>
    </xf>
    <xf numFmtId="38" fontId="86" fillId="0" borderId="47" xfId="51" applyFont="1" applyBorder="1" applyAlignment="1">
      <alignment horizontal="center" vertical="center"/>
    </xf>
    <xf numFmtId="38" fontId="86" fillId="0" borderId="50" xfId="51" applyFont="1" applyBorder="1" applyAlignment="1">
      <alignment horizontal="center" vertical="center"/>
    </xf>
    <xf numFmtId="38" fontId="86" fillId="0" borderId="49" xfId="51" applyFont="1" applyBorder="1" applyAlignment="1">
      <alignment horizontal="center" vertical="center"/>
    </xf>
    <xf numFmtId="38" fontId="85" fillId="0" borderId="30" xfId="51" applyFont="1" applyBorder="1" applyAlignment="1">
      <alignment horizontal="right" vertical="center" wrapText="1"/>
    </xf>
    <xf numFmtId="38" fontId="6" fillId="0" borderId="0" xfId="51" applyFont="1" applyBorder="1" applyAlignment="1">
      <alignment horizontal="center" vertical="center" wrapText="1"/>
    </xf>
    <xf numFmtId="38" fontId="84" fillId="0" borderId="17" xfId="51" applyFont="1" applyBorder="1" applyAlignment="1">
      <alignment horizontal="right" vertical="center" wrapText="1"/>
    </xf>
    <xf numFmtId="38" fontId="85" fillId="0" borderId="58" xfId="51" applyFont="1" applyBorder="1" applyAlignment="1">
      <alignment horizontal="center" vertical="center" wrapText="1"/>
    </xf>
    <xf numFmtId="38" fontId="85" fillId="0" borderId="16" xfId="51" applyFont="1" applyBorder="1" applyAlignment="1">
      <alignment horizontal="center" vertical="center" wrapText="1"/>
    </xf>
    <xf numFmtId="38" fontId="85" fillId="0" borderId="36" xfId="51" applyFont="1" applyBorder="1" applyAlignment="1">
      <alignment horizontal="center" vertical="center" wrapText="1"/>
    </xf>
    <xf numFmtId="38" fontId="86" fillId="0" borderId="13" xfId="51" applyFont="1" applyBorder="1" applyAlignment="1">
      <alignment horizontal="center" vertical="center"/>
    </xf>
    <xf numFmtId="38" fontId="86" fillId="0" borderId="23" xfId="51" applyFont="1" applyBorder="1" applyAlignment="1">
      <alignment horizontal="center" vertical="center"/>
    </xf>
    <xf numFmtId="38" fontId="86" fillId="0" borderId="60" xfId="51" applyFont="1" applyBorder="1" applyAlignment="1">
      <alignment horizontal="center" vertical="center"/>
    </xf>
    <xf numFmtId="38" fontId="86" fillId="0" borderId="61" xfId="51" applyFont="1" applyBorder="1" applyAlignment="1">
      <alignment horizontal="center" vertical="center"/>
    </xf>
    <xf numFmtId="38" fontId="86" fillId="0" borderId="62" xfId="51" applyFont="1" applyBorder="1" applyAlignment="1">
      <alignment horizontal="center" vertical="center"/>
    </xf>
    <xf numFmtId="0" fontId="93" fillId="0" borderId="0" xfId="0" applyFont="1" applyAlignment="1">
      <alignment horizontal="center" vertical="center"/>
    </xf>
    <xf numFmtId="38" fontId="84" fillId="0" borderId="62" xfId="49" applyFont="1" applyBorder="1" applyAlignment="1">
      <alignment horizontal="center" vertical="center" wrapText="1"/>
    </xf>
    <xf numFmtId="38" fontId="84" fillId="0" borderId="49" xfId="49" applyFont="1" applyBorder="1" applyAlignment="1">
      <alignment horizontal="center" vertical="center" wrapText="1"/>
    </xf>
    <xf numFmtId="38" fontId="84" fillId="0" borderId="46" xfId="49" applyFont="1" applyBorder="1" applyAlignment="1">
      <alignment horizontal="center" vertical="center"/>
    </xf>
    <xf numFmtId="38" fontId="84" fillId="0" borderId="19" xfId="49" applyFont="1" applyBorder="1" applyAlignment="1">
      <alignment horizontal="center" vertical="center"/>
    </xf>
    <xf numFmtId="38" fontId="84" fillId="0" borderId="60" xfId="49" applyFont="1" applyBorder="1" applyAlignment="1">
      <alignment horizontal="center" vertical="center"/>
    </xf>
    <xf numFmtId="38" fontId="84" fillId="0" borderId="61" xfId="49" applyFont="1" applyBorder="1" applyAlignment="1">
      <alignment horizontal="center" vertical="center"/>
    </xf>
    <xf numFmtId="38" fontId="84" fillId="0" borderId="62" xfId="49"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8" fontId="84" fillId="0" borderId="36" xfId="49" applyFont="1" applyBorder="1" applyAlignment="1">
      <alignment horizontal="center" vertical="center"/>
    </xf>
    <xf numFmtId="38" fontId="84" fillId="0" borderId="14" xfId="49" applyFont="1" applyBorder="1" applyAlignment="1">
      <alignment horizontal="center" vertical="center"/>
    </xf>
    <xf numFmtId="0" fontId="0" fillId="0" borderId="19" xfId="0" applyFont="1" applyBorder="1" applyAlignment="1">
      <alignment horizontal="center" vertical="center"/>
    </xf>
    <xf numFmtId="0" fontId="0" fillId="0" borderId="47" xfId="0" applyFont="1" applyBorder="1" applyAlignment="1">
      <alignment horizontal="center" vertical="center"/>
    </xf>
    <xf numFmtId="0" fontId="12" fillId="0" borderId="0" xfId="62" applyFont="1" applyBorder="1" applyAlignment="1" applyProtection="1">
      <alignment horizontal="left" wrapText="1"/>
      <protection/>
    </xf>
    <xf numFmtId="0" fontId="10" fillId="0" borderId="33" xfId="62" applyFont="1" applyFill="1" applyBorder="1" applyAlignment="1" applyProtection="1">
      <alignment horizontal="distributed" vertical="center" wrapText="1"/>
      <protection/>
    </xf>
    <xf numFmtId="0" fontId="10" fillId="0" borderId="56" xfId="62" applyFont="1" applyFill="1" applyBorder="1" applyAlignment="1" applyProtection="1">
      <alignment horizontal="distributed" vertical="center" wrapText="1"/>
      <protection/>
    </xf>
    <xf numFmtId="0" fontId="10" fillId="0" borderId="34" xfId="62" applyFont="1" applyFill="1" applyBorder="1" applyAlignment="1" applyProtection="1">
      <alignment horizontal="distributed" vertical="center" wrapText="1"/>
      <protection/>
    </xf>
    <xf numFmtId="0" fontId="10" fillId="0" borderId="29" xfId="62" applyFont="1" applyFill="1" applyBorder="1" applyAlignment="1" applyProtection="1">
      <alignment horizontal="distributed" vertical="center" wrapText="1"/>
      <protection/>
    </xf>
    <xf numFmtId="0" fontId="10" fillId="0" borderId="57" xfId="62" applyFont="1" applyFill="1" applyBorder="1" applyAlignment="1" applyProtection="1">
      <alignment horizontal="distributed" vertical="center"/>
      <protection/>
    </xf>
    <xf numFmtId="0" fontId="10" fillId="0" borderId="21" xfId="62" applyFont="1" applyFill="1" applyBorder="1" applyAlignment="1" applyProtection="1">
      <alignment horizontal="distributed" vertical="center"/>
      <protection/>
    </xf>
    <xf numFmtId="0" fontId="11" fillId="0" borderId="55" xfId="62" applyFont="1" applyFill="1" applyBorder="1" applyAlignment="1" applyProtection="1">
      <alignment horizontal="distributed" vertical="center" wrapText="1"/>
      <protection/>
    </xf>
    <xf numFmtId="0" fontId="11" fillId="0" borderId="53" xfId="62" applyFont="1" applyFill="1" applyBorder="1" applyAlignment="1" applyProtection="1">
      <alignment horizontal="distributed" vertical="center" wrapText="1"/>
      <protection/>
    </xf>
    <xf numFmtId="0" fontId="9" fillId="0" borderId="33" xfId="0" applyFont="1" applyBorder="1" applyAlignment="1">
      <alignment horizontal="distributed" vertical="center" wrapText="1"/>
    </xf>
    <xf numFmtId="0" fontId="9" fillId="0" borderId="33" xfId="0" applyFont="1" applyBorder="1" applyAlignment="1">
      <alignment horizontal="distributed" vertical="center"/>
    </xf>
    <xf numFmtId="0" fontId="9" fillId="0" borderId="56" xfId="0" applyFont="1"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34" xfId="0" applyBorder="1" applyAlignment="1">
      <alignment horizontal="distributed" vertical="center"/>
    </xf>
    <xf numFmtId="0" fontId="0" fillId="0" borderId="29" xfId="0" applyBorder="1" applyAlignment="1">
      <alignment horizontal="distributed" vertical="center"/>
    </xf>
    <xf numFmtId="0" fontId="8" fillId="33" borderId="28" xfId="0" applyFont="1" applyFill="1" applyBorder="1" applyAlignment="1">
      <alignment horizontal="center" vertical="center"/>
    </xf>
    <xf numFmtId="0" fontId="8" fillId="33" borderId="2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2" fillId="0" borderId="0" xfId="0" applyFont="1" applyBorder="1" applyAlignment="1">
      <alignment horizontal="center"/>
    </xf>
    <xf numFmtId="0" fontId="0" fillId="0" borderId="21" xfId="0" applyBorder="1" applyAlignment="1">
      <alignment vertical="center" wrapText="1"/>
    </xf>
    <xf numFmtId="0" fontId="8" fillId="0" borderId="28" xfId="0" applyFont="1" applyFill="1" applyBorder="1" applyAlignment="1">
      <alignment horizontal="center" wrapText="1"/>
    </xf>
    <xf numFmtId="0" fontId="8" fillId="0" borderId="21" xfId="0" applyFont="1" applyFill="1" applyBorder="1" applyAlignment="1">
      <alignment horizontal="center" wrapText="1"/>
    </xf>
    <xf numFmtId="38" fontId="38" fillId="0" borderId="39" xfId="49" applyFont="1" applyFill="1" applyBorder="1" applyAlignment="1">
      <alignment horizontal="center" vertical="center"/>
    </xf>
    <xf numFmtId="38" fontId="38" fillId="0" borderId="38" xfId="49" applyFont="1" applyFill="1" applyBorder="1" applyAlignment="1">
      <alignment horizontal="center" vertical="center"/>
    </xf>
    <xf numFmtId="0" fontId="10" fillId="34" borderId="30" xfId="0" applyFont="1" applyFill="1" applyBorder="1" applyAlignment="1">
      <alignment horizontal="right"/>
    </xf>
    <xf numFmtId="0" fontId="6" fillId="0" borderId="0" xfId="0" applyFont="1" applyAlignment="1" applyProtection="1">
      <alignment horizontal="center"/>
      <protection/>
    </xf>
    <xf numFmtId="0" fontId="20" fillId="0" borderId="62" xfId="0" applyFont="1" applyBorder="1" applyAlignment="1">
      <alignment/>
    </xf>
    <xf numFmtId="0" fontId="20" fillId="0" borderId="38" xfId="0" applyFont="1" applyBorder="1" applyAlignment="1">
      <alignment/>
    </xf>
    <xf numFmtId="0" fontId="18" fillId="33" borderId="46" xfId="0" applyFont="1" applyFill="1" applyBorder="1" applyAlignment="1" applyProtection="1">
      <alignment horizontal="distributed" vertical="center"/>
      <protection/>
    </xf>
    <xf numFmtId="0" fontId="20" fillId="0" borderId="19" xfId="0" applyFont="1" applyBorder="1" applyAlignment="1">
      <alignment vertical="center"/>
    </xf>
    <xf numFmtId="0" fontId="20" fillId="0" borderId="60" xfId="0" applyFont="1" applyBorder="1" applyAlignment="1" applyProtection="1">
      <alignment horizontal="distributed" vertical="center" wrapText="1"/>
      <protection/>
    </xf>
    <xf numFmtId="0" fontId="20" fillId="0" borderId="47" xfId="0" applyFont="1" applyBorder="1" applyAlignment="1">
      <alignment horizontal="distributed" vertical="center" wrapText="1"/>
    </xf>
    <xf numFmtId="0" fontId="20" fillId="0" borderId="19" xfId="0" applyFont="1" applyBorder="1" applyAlignment="1">
      <alignment horizontal="distributed" vertical="center" wrapText="1"/>
    </xf>
    <xf numFmtId="0" fontId="18" fillId="33" borderId="19" xfId="0" applyFont="1" applyFill="1" applyBorder="1" applyAlignment="1" applyProtection="1">
      <alignment horizontal="distributed" vertical="center"/>
      <protection/>
    </xf>
    <xf numFmtId="0" fontId="18" fillId="35" borderId="19" xfId="0" applyFont="1" applyFill="1" applyBorder="1" applyAlignment="1" applyProtection="1">
      <alignment horizontal="distributed" vertical="center" wrapText="1"/>
      <protection/>
    </xf>
    <xf numFmtId="0" fontId="18" fillId="33" borderId="60" xfId="0" applyFont="1" applyFill="1" applyBorder="1" applyAlignment="1" applyProtection="1">
      <alignment horizontal="distributed" vertical="center"/>
      <protection/>
    </xf>
    <xf numFmtId="0" fontId="20" fillId="0" borderId="47" xfId="0" applyFont="1" applyBorder="1" applyAlignment="1">
      <alignment vertical="center"/>
    </xf>
    <xf numFmtId="0" fontId="9" fillId="0" borderId="4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10" fillId="0" borderId="0" xfId="0" applyFont="1" applyBorder="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distributed" vertical="center"/>
    </xf>
    <xf numFmtId="0" fontId="0" fillId="0" borderId="16" xfId="0" applyFont="1" applyFill="1" applyBorder="1" applyAlignment="1">
      <alignment horizontal="distributed" vertical="center"/>
    </xf>
    <xf numFmtId="0" fontId="16" fillId="0" borderId="0" xfId="0" applyFont="1" applyAlignment="1">
      <alignment horizontal="center"/>
    </xf>
    <xf numFmtId="0" fontId="8" fillId="0" borderId="44" xfId="0" applyFont="1" applyFill="1" applyBorder="1" applyAlignment="1">
      <alignment horizontal="distributed" vertical="center"/>
    </xf>
    <xf numFmtId="0" fontId="9" fillId="0" borderId="39"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37" fontId="18" fillId="0" borderId="23" xfId="67" applyNumberFormat="1" applyFont="1" applyFill="1" applyBorder="1" applyAlignment="1">
      <alignment horizontal="center" vertical="top" textRotation="255" wrapText="1"/>
      <protection/>
    </xf>
    <xf numFmtId="37" fontId="20" fillId="0" borderId="65" xfId="0" applyNumberFormat="1" applyFont="1" applyBorder="1" applyAlignment="1">
      <alignment horizontal="center" vertical="top"/>
    </xf>
    <xf numFmtId="180" fontId="8" fillId="0" borderId="23" xfId="67" applyNumberFormat="1" applyFont="1" applyFill="1" applyBorder="1" applyAlignment="1">
      <alignment horizontal="center" vertical="center" textRotation="255" wrapText="1"/>
      <protection/>
    </xf>
    <xf numFmtId="0" fontId="9" fillId="0" borderId="14" xfId="0" applyFont="1" applyBorder="1" applyAlignment="1">
      <alignment/>
    </xf>
    <xf numFmtId="186" fontId="8" fillId="0" borderId="23" xfId="67" applyNumberFormat="1" applyFont="1" applyFill="1" applyBorder="1" applyAlignment="1">
      <alignment horizontal="center" vertical="center" textRotation="255" wrapText="1"/>
      <protection/>
    </xf>
    <xf numFmtId="37" fontId="31" fillId="0" borderId="23" xfId="67" applyNumberFormat="1" applyFont="1" applyFill="1" applyBorder="1" applyAlignment="1">
      <alignment horizontal="center" vertical="center" textRotation="255" wrapText="1" shrinkToFit="1"/>
      <protection/>
    </xf>
    <xf numFmtId="37" fontId="26" fillId="0" borderId="14" xfId="0" applyNumberFormat="1" applyFont="1" applyBorder="1" applyAlignment="1">
      <alignment shrinkToFit="1"/>
    </xf>
    <xf numFmtId="37" fontId="20" fillId="0" borderId="14" xfId="0" applyNumberFormat="1" applyFont="1" applyBorder="1" applyAlignment="1">
      <alignment vertical="top"/>
    </xf>
    <xf numFmtId="37" fontId="8" fillId="0" borderId="23" xfId="67" applyNumberFormat="1" applyFont="1" applyFill="1" applyBorder="1" applyAlignment="1">
      <alignment horizontal="center" vertical="top" textRotation="255" wrapText="1"/>
      <protection/>
    </xf>
    <xf numFmtId="37" fontId="9" fillId="0" borderId="14" xfId="0" applyNumberFormat="1" applyFont="1" applyBorder="1" applyAlignment="1">
      <alignment vertical="top"/>
    </xf>
    <xf numFmtId="37" fontId="26" fillId="0" borderId="14" xfId="0" applyNumberFormat="1" applyFont="1" applyBorder="1" applyAlignment="1">
      <alignment vertical="center" shrinkToFit="1"/>
    </xf>
    <xf numFmtId="37" fontId="8" fillId="0" borderId="23" xfId="67" applyNumberFormat="1" applyFont="1" applyFill="1" applyBorder="1" applyAlignment="1">
      <alignment horizontal="center" vertical="center" textRotation="255" wrapText="1"/>
      <protection/>
    </xf>
    <xf numFmtId="37" fontId="9" fillId="0" borderId="65" xfId="0" applyNumberFormat="1" applyFont="1" applyBorder="1" applyAlignment="1">
      <alignment vertical="center"/>
    </xf>
    <xf numFmtId="37" fontId="9" fillId="0" borderId="14" xfId="0" applyNumberFormat="1" applyFont="1" applyBorder="1" applyAlignment="1">
      <alignment vertical="center"/>
    </xf>
    <xf numFmtId="224" fontId="18" fillId="0" borderId="23" xfId="67" applyNumberFormat="1" applyFont="1" applyFill="1" applyBorder="1" applyAlignment="1">
      <alignment horizontal="center" vertical="top" textRotation="255" wrapText="1" shrinkToFit="1"/>
      <protection/>
    </xf>
    <xf numFmtId="0" fontId="20" fillId="0" borderId="65" xfId="0" applyFont="1" applyBorder="1" applyAlignment="1">
      <alignment horizontal="center" vertical="top" wrapText="1" shrinkToFit="1"/>
    </xf>
    <xf numFmtId="0" fontId="9" fillId="0" borderId="65" xfId="0" applyFont="1" applyBorder="1" applyAlignment="1">
      <alignment horizontal="center" vertical="center"/>
    </xf>
    <xf numFmtId="0" fontId="8" fillId="33" borderId="0" xfId="0" applyFont="1" applyFill="1" applyBorder="1" applyAlignment="1">
      <alignment horizontal="center"/>
    </xf>
    <xf numFmtId="0" fontId="8" fillId="33" borderId="11" xfId="0" applyFont="1" applyFill="1" applyBorder="1" applyAlignment="1">
      <alignment horizontal="center"/>
    </xf>
    <xf numFmtId="180" fontId="18" fillId="0" borderId="23" xfId="67" applyNumberFormat="1" applyFont="1" applyFill="1" applyBorder="1" applyAlignment="1">
      <alignment horizontal="center" vertical="top" textRotation="255" wrapText="1"/>
      <protection/>
    </xf>
    <xf numFmtId="0" fontId="20" fillId="0" borderId="14" xfId="0" applyFont="1" applyBorder="1" applyAlignment="1">
      <alignment horizontal="center" vertical="top"/>
    </xf>
    <xf numFmtId="224" fontId="8" fillId="0" borderId="23" xfId="67" applyNumberFormat="1" applyFont="1" applyFill="1" applyBorder="1" applyAlignment="1">
      <alignment horizontal="center" vertical="center" textRotation="255" wrapText="1"/>
      <protection/>
    </xf>
    <xf numFmtId="0" fontId="9" fillId="0" borderId="33" xfId="0" applyFont="1" applyBorder="1" applyAlignment="1">
      <alignment horizontal="center" vertical="center" wrapText="1"/>
    </xf>
    <xf numFmtId="0" fontId="9" fillId="0" borderId="33" xfId="0" applyFont="1" applyBorder="1" applyAlignment="1">
      <alignment/>
    </xf>
    <xf numFmtId="0" fontId="9" fillId="0" borderId="0" xfId="0" applyFont="1" applyAlignment="1">
      <alignment/>
    </xf>
    <xf numFmtId="0" fontId="9" fillId="0" borderId="34" xfId="0" applyFont="1" applyBorder="1" applyAlignment="1">
      <alignment/>
    </xf>
    <xf numFmtId="0" fontId="9" fillId="0" borderId="11" xfId="0" applyFont="1" applyBorder="1" applyAlignment="1">
      <alignment horizontal="center"/>
    </xf>
    <xf numFmtId="189" fontId="8" fillId="0" borderId="23" xfId="67" applyNumberFormat="1" applyFont="1" applyFill="1" applyBorder="1" applyAlignment="1">
      <alignment horizontal="center" vertical="center" textRotation="255" wrapText="1"/>
      <protection/>
    </xf>
    <xf numFmtId="0" fontId="38" fillId="0" borderId="31" xfId="0" applyFont="1" applyBorder="1" applyAlignment="1">
      <alignment horizontal="distributed"/>
    </xf>
    <xf numFmtId="0" fontId="38" fillId="0" borderId="32" xfId="0" applyFont="1" applyBorder="1" applyAlignment="1">
      <alignment/>
    </xf>
    <xf numFmtId="37" fontId="8" fillId="0" borderId="44" xfId="67" applyNumberFormat="1" applyFont="1" applyFill="1" applyBorder="1" applyAlignment="1">
      <alignment horizontal="center" vertical="center" textRotation="255" wrapText="1"/>
      <protection/>
    </xf>
    <xf numFmtId="37" fontId="9" fillId="0" borderId="15" xfId="0" applyNumberFormat="1" applyFont="1" applyBorder="1" applyAlignment="1">
      <alignment/>
    </xf>
    <xf numFmtId="37" fontId="31" fillId="0" borderId="14" xfId="67" applyNumberFormat="1" applyFont="1" applyFill="1" applyBorder="1" applyAlignment="1">
      <alignment horizontal="center" vertical="center" textRotation="255" wrapText="1" shrinkToFit="1"/>
      <protection/>
    </xf>
    <xf numFmtId="37" fontId="9" fillId="0" borderId="23" xfId="0" applyNumberFormat="1" applyFont="1" applyBorder="1" applyAlignment="1">
      <alignment vertical="center" textRotation="255" wrapText="1"/>
    </xf>
    <xf numFmtId="0" fontId="0" fillId="0" borderId="14" xfId="0" applyFont="1" applyBorder="1" applyAlignment="1">
      <alignment wrapText="1"/>
    </xf>
    <xf numFmtId="0" fontId="38" fillId="0" borderId="0" xfId="0" applyFont="1" applyBorder="1" applyAlignment="1">
      <alignment horizontal="left" vertical="top"/>
    </xf>
    <xf numFmtId="0" fontId="39" fillId="0" borderId="11" xfId="0" applyFont="1" applyBorder="1" applyAlignment="1">
      <alignment horizontal="left" vertical="top"/>
    </xf>
    <xf numFmtId="0" fontId="8" fillId="33" borderId="12" xfId="0" applyFont="1" applyFill="1" applyBorder="1" applyAlignment="1">
      <alignment horizontal="center"/>
    </xf>
    <xf numFmtId="0" fontId="9" fillId="0" borderId="66" xfId="0" applyFont="1" applyBorder="1" applyAlignment="1">
      <alignment horizont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38" fontId="9" fillId="0" borderId="43" xfId="49" applyFont="1" applyFill="1" applyBorder="1" applyAlignment="1">
      <alignment horizontal="center" vertical="center" textRotation="255"/>
    </xf>
    <xf numFmtId="38" fontId="9" fillId="0" borderId="44" xfId="49" applyFont="1" applyFill="1" applyBorder="1" applyAlignment="1">
      <alignment horizontal="center" vertical="center" textRotation="255"/>
    </xf>
    <xf numFmtId="38" fontId="9" fillId="0" borderId="15" xfId="49" applyFont="1" applyFill="1" applyBorder="1" applyAlignment="1">
      <alignment horizontal="center" vertical="center" textRotation="255"/>
    </xf>
    <xf numFmtId="38" fontId="9" fillId="0" borderId="37" xfId="49" applyFont="1" applyFill="1" applyBorder="1" applyAlignment="1">
      <alignment horizontal="center" vertical="center" textRotation="255" wrapText="1"/>
    </xf>
    <xf numFmtId="38" fontId="9" fillId="0" borderId="14" xfId="49" applyFont="1" applyFill="1" applyBorder="1" applyAlignment="1">
      <alignment horizontal="center" vertical="center" textRotation="255" wrapText="1"/>
    </xf>
    <xf numFmtId="38" fontId="9" fillId="0" borderId="37" xfId="49" applyFont="1" applyFill="1" applyBorder="1" applyAlignment="1">
      <alignment horizontal="center" vertical="center" textRotation="255"/>
    </xf>
    <xf numFmtId="38" fontId="9" fillId="0" borderId="14" xfId="49" applyFont="1" applyFill="1" applyBorder="1" applyAlignment="1">
      <alignment horizontal="center" vertical="center" textRotation="255"/>
    </xf>
    <xf numFmtId="38" fontId="20" fillId="0" borderId="37" xfId="49" applyFont="1" applyBorder="1" applyAlignment="1">
      <alignment horizontal="distributed" vertical="top"/>
    </xf>
    <xf numFmtId="0" fontId="0" fillId="0" borderId="23" xfId="0" applyBorder="1" applyAlignment="1">
      <alignment horizontal="distributed" vertical="top"/>
    </xf>
    <xf numFmtId="0" fontId="0" fillId="0" borderId="14" xfId="0" applyBorder="1" applyAlignment="1">
      <alignment horizontal="distributed" vertical="top"/>
    </xf>
    <xf numFmtId="38" fontId="20" fillId="0" borderId="37" xfId="49" applyFont="1" applyBorder="1" applyAlignment="1">
      <alignment horizontal="distributed" vertical="top" wrapText="1"/>
    </xf>
    <xf numFmtId="38" fontId="20" fillId="0" borderId="30" xfId="49" applyFont="1" applyBorder="1" applyAlignment="1">
      <alignment vertical="center"/>
    </xf>
    <xf numFmtId="0" fontId="0" fillId="0" borderId="30" xfId="0" applyBorder="1" applyAlignment="1">
      <alignment vertical="center"/>
    </xf>
    <xf numFmtId="38" fontId="20" fillId="0" borderId="0" xfId="49" applyFont="1" applyAlignment="1">
      <alignment/>
    </xf>
    <xf numFmtId="0" fontId="0" fillId="0" borderId="0" xfId="0" applyAlignment="1">
      <alignment/>
    </xf>
    <xf numFmtId="0" fontId="20" fillId="0" borderId="0" xfId="0" applyFont="1" applyAlignment="1">
      <alignment/>
    </xf>
    <xf numFmtId="38" fontId="20" fillId="0" borderId="0" xfId="49" applyFont="1" applyAlignment="1">
      <alignment horizontal="distributed" vertical="center"/>
    </xf>
    <xf numFmtId="38" fontId="20" fillId="0" borderId="16" xfId="49" applyFont="1" applyBorder="1" applyAlignment="1">
      <alignment horizontal="distributed" vertical="center"/>
    </xf>
    <xf numFmtId="0" fontId="0" fillId="0" borderId="23" xfId="0" applyBorder="1" applyAlignment="1">
      <alignment vertical="top"/>
    </xf>
    <xf numFmtId="0" fontId="0" fillId="0" borderId="14" xfId="0" applyBorder="1" applyAlignment="1">
      <alignment vertical="top"/>
    </xf>
    <xf numFmtId="0" fontId="10" fillId="0" borderId="0" xfId="66" applyFont="1" applyFill="1" applyAlignment="1">
      <alignment horizontal="distributed" vertical="center"/>
      <protection/>
    </xf>
    <xf numFmtId="0" fontId="10" fillId="0" borderId="16" xfId="66" applyFont="1" applyFill="1" applyBorder="1" applyAlignment="1">
      <alignment horizontal="distributed" vertical="center"/>
      <protection/>
    </xf>
    <xf numFmtId="0" fontId="35" fillId="0" borderId="0" xfId="65" applyFont="1" applyFill="1" applyAlignment="1">
      <alignment horizontal="center"/>
      <protection/>
    </xf>
    <xf numFmtId="0" fontId="10" fillId="0" borderId="13" xfId="65" applyFont="1" applyFill="1" applyBorder="1" applyAlignment="1">
      <alignment horizontal="center" vertical="center" wrapText="1"/>
      <protection/>
    </xf>
    <xf numFmtId="0" fontId="10" fillId="0" borderId="14" xfId="0" applyFont="1" applyFill="1" applyBorder="1" applyAlignment="1">
      <alignment vertical="center"/>
    </xf>
    <xf numFmtId="0" fontId="10" fillId="0" borderId="44" xfId="66" applyFont="1" applyFill="1" applyBorder="1" applyAlignment="1">
      <alignment horizontal="distributed" vertical="center"/>
      <protection/>
    </xf>
    <xf numFmtId="0" fontId="10" fillId="0" borderId="0" xfId="66" applyFont="1" applyFill="1" applyBorder="1" applyAlignment="1">
      <alignment horizontal="distributed" vertical="center"/>
      <protection/>
    </xf>
    <xf numFmtId="0" fontId="9" fillId="0" borderId="0" xfId="66" applyFont="1" applyFill="1" applyAlignment="1">
      <alignment horizontal="distributed" vertical="center"/>
      <protection/>
    </xf>
    <xf numFmtId="0" fontId="9" fillId="0" borderId="16" xfId="66" applyFont="1" applyFill="1" applyBorder="1" applyAlignment="1">
      <alignment horizontal="distributed" vertical="center"/>
      <protection/>
    </xf>
    <xf numFmtId="0" fontId="9" fillId="0" borderId="0" xfId="65" applyFont="1" applyFill="1" applyAlignment="1">
      <alignment vertical="center" wrapText="1"/>
      <protection/>
    </xf>
    <xf numFmtId="0" fontId="9" fillId="0" borderId="0" xfId="0" applyFont="1" applyFill="1" applyAlignment="1">
      <alignment vertical="center" wrapText="1"/>
    </xf>
    <xf numFmtId="0" fontId="9" fillId="0" borderId="16" xfId="0" applyFont="1" applyFill="1" applyBorder="1" applyAlignment="1">
      <alignment vertical="center" wrapText="1"/>
    </xf>
    <xf numFmtId="0" fontId="10" fillId="0" borderId="0" xfId="65" applyFont="1" applyFill="1" applyAlignment="1">
      <alignment horizontal="distributed" vertical="center"/>
      <protection/>
    </xf>
    <xf numFmtId="0" fontId="10" fillId="0" borderId="16" xfId="65" applyFont="1" applyFill="1" applyBorder="1" applyAlignment="1">
      <alignment horizontal="distributed" vertical="center"/>
      <protection/>
    </xf>
    <xf numFmtId="0" fontId="10" fillId="0" borderId="0" xfId="66" applyFont="1" applyBorder="1" applyAlignment="1">
      <alignment horizontal="distributed"/>
      <protection/>
    </xf>
    <xf numFmtId="0" fontId="0" fillId="0" borderId="0" xfId="0" applyFont="1" applyAlignment="1">
      <alignment/>
    </xf>
    <xf numFmtId="0" fontId="0" fillId="0" borderId="0" xfId="0" applyFont="1" applyBorder="1" applyAlignment="1">
      <alignment/>
    </xf>
    <xf numFmtId="0" fontId="10" fillId="0" borderId="0" xfId="66" applyFont="1" applyAlignment="1">
      <alignment horizontal="distributed" vertical="center"/>
      <protection/>
    </xf>
    <xf numFmtId="0" fontId="10" fillId="0" borderId="16" xfId="66" applyFont="1" applyBorder="1" applyAlignment="1">
      <alignment horizontal="distributed" vertical="center"/>
      <protection/>
    </xf>
    <xf numFmtId="0" fontId="9" fillId="0" borderId="0" xfId="66" applyFont="1" applyAlignment="1">
      <alignment horizontal="distributed" vertical="center"/>
      <protection/>
    </xf>
    <xf numFmtId="0" fontId="0" fillId="0" borderId="0" xfId="0" applyFont="1" applyAlignment="1">
      <alignment horizontal="distributed" vertical="center"/>
    </xf>
    <xf numFmtId="0" fontId="0" fillId="0" borderId="16" xfId="0" applyFont="1" applyBorder="1" applyAlignment="1">
      <alignment horizontal="distributed" vertical="center"/>
    </xf>
    <xf numFmtId="0" fontId="35" fillId="0" borderId="0" xfId="66" applyFont="1" applyAlignment="1">
      <alignment horizontal="center"/>
      <protection/>
    </xf>
    <xf numFmtId="0" fontId="20" fillId="0" borderId="30" xfId="66" applyFont="1" applyBorder="1" applyAlignment="1">
      <alignment horizontal="distributed" vertical="center" wrapText="1"/>
      <protection/>
    </xf>
    <xf numFmtId="0" fontId="20" fillId="0" borderId="30" xfId="0" applyFont="1" applyBorder="1" applyAlignment="1">
      <alignment horizontal="distributed" vertical="center" wrapText="1"/>
    </xf>
    <xf numFmtId="0" fontId="20" fillId="0" borderId="58" xfId="0" applyFont="1" applyBorder="1" applyAlignment="1">
      <alignment horizontal="distributed" vertical="center" wrapText="1"/>
    </xf>
    <xf numFmtId="0" fontId="20" fillId="0" borderId="35" xfId="0" applyFont="1" applyBorder="1" applyAlignment="1">
      <alignment horizontal="distributed" vertical="center" wrapText="1"/>
    </xf>
    <xf numFmtId="0" fontId="20" fillId="0" borderId="36" xfId="0" applyFont="1" applyBorder="1" applyAlignment="1">
      <alignment horizontal="distributed" vertical="center" wrapText="1"/>
    </xf>
    <xf numFmtId="0" fontId="20" fillId="0" borderId="0" xfId="66" applyFont="1" applyAlignment="1">
      <alignment horizontal="distributed" vertical="center"/>
      <protection/>
    </xf>
    <xf numFmtId="0" fontId="10" fillId="0" borderId="13" xfId="66" applyFont="1" applyBorder="1" applyAlignment="1">
      <alignment horizontal="center" vertical="center"/>
      <protection/>
    </xf>
    <xf numFmtId="0" fontId="0" fillId="0" borderId="14" xfId="0" applyFont="1" applyBorder="1" applyAlignment="1">
      <alignment vertical="center"/>
    </xf>
    <xf numFmtId="0" fontId="10" fillId="0" borderId="44" xfId="66" applyFont="1" applyBorder="1" applyAlignment="1">
      <alignment horizontal="distributed" vertical="center"/>
      <protection/>
    </xf>
    <xf numFmtId="0" fontId="10" fillId="0" borderId="0" xfId="66" applyFont="1" applyBorder="1" applyAlignment="1">
      <alignment horizontal="distributed" vertical="center"/>
      <protection/>
    </xf>
    <xf numFmtId="0" fontId="9" fillId="0" borderId="17" xfId="66" applyFont="1" applyBorder="1" applyAlignment="1">
      <alignment horizontal="distributed" vertical="center"/>
      <protection/>
    </xf>
    <xf numFmtId="0" fontId="9" fillId="0" borderId="42" xfId="66" applyFont="1" applyBorder="1" applyAlignment="1">
      <alignment horizontal="distributed"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3-2" xfId="62"/>
    <cellStyle name="標準_２－７" xfId="63"/>
    <cellStyle name="標準_3-19" xfId="64"/>
    <cellStyle name="標準_3-20" xfId="65"/>
    <cellStyle name="標準_3-21" xfId="66"/>
    <cellStyle name="標準_JB16" xfId="67"/>
    <cellStyle name="Followed Hyperlink"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952500</xdr:colOff>
      <xdr:row>4</xdr:row>
      <xdr:rowOff>0</xdr:rowOff>
    </xdr:from>
    <xdr:to>
      <xdr:col>22</xdr:col>
      <xdr:colOff>952500</xdr:colOff>
      <xdr:row>30</xdr:row>
      <xdr:rowOff>47625</xdr:rowOff>
    </xdr:to>
    <xdr:sp>
      <xdr:nvSpPr>
        <xdr:cNvPr id="1" name="テキスト ボックス 1"/>
        <xdr:cNvSpPr txBox="1">
          <a:spLocks noChangeArrowheads="1"/>
        </xdr:cNvSpPr>
      </xdr:nvSpPr>
      <xdr:spPr>
        <a:xfrm>
          <a:off x="10601325" y="800100"/>
          <a:ext cx="7067550" cy="517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一般世帯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　住居と生計を共にしている人の集まり又は一戸を構えて住んでいる単身者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　上記の世帯の間借り人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ウ　会社等の寄宿舎・独身寮に住んでいる単身者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施設等の世帯（</a:t>
          </a:r>
          <a:r>
            <a:rPr lang="en-US" cap="none" sz="1100" b="0" i="0" u="none" baseline="0">
              <a:solidFill>
                <a:srgbClr val="000000"/>
              </a:solidFill>
              <a:latin typeface="ＭＳ Ｐゴシック"/>
              <a:ea typeface="ＭＳ Ｐゴシック"/>
              <a:cs typeface="ＭＳ Ｐゴシック"/>
            </a:rPr>
            <a:t>学校の寮、寄宿舎</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病院・老人ホーム・自衛隊営舎・刑務所・定まった住所を持たない単身者）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住宅に住む一般世帯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一つの世帯が独立して家庭生活を営むことができる永続性のある建物（戸建て住宅・アパート・長屋など）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「住宅以外」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寄宿舎・寮・病院・学校・旅館・工場・事務所など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一般世帯数との差は</a:t>
          </a:r>
          <a:r>
            <a:rPr lang="en-US" cap="none" sz="1100" b="0" i="0" u="none" baseline="0">
              <a:solidFill>
                <a:srgbClr val="000000"/>
              </a:solidFill>
              <a:latin typeface="ＭＳ Ｐゴシック"/>
              <a:ea typeface="ＭＳ Ｐゴシック"/>
              <a:cs typeface="ＭＳ Ｐゴシック"/>
            </a:rPr>
            <a:t>、住宅以外に居住している方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主世帯＝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住宅に</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世帯の場合はその世帯を主世帯。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世帯以上住んでいる場合は、主な世帯を主世帯とし、他の世帯を同居世帯とする。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住居の種類・所有の関係</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区分＝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主世帯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持ち家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公営・都市機構～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給与住宅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間借り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建て方</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区分＝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一戸建、長屋建、１・２階、３～５階、６～</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階、</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階、</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階建以上、その他</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952500</xdr:colOff>
      <xdr:row>24</xdr:row>
      <xdr:rowOff>57150</xdr:rowOff>
    </xdr:from>
    <xdr:ext cx="85725" cy="219075"/>
    <xdr:sp fLocksText="0">
      <xdr:nvSpPr>
        <xdr:cNvPr id="1" name="Text Box 1"/>
        <xdr:cNvSpPr txBox="1">
          <a:spLocks noChangeArrowheads="1"/>
        </xdr:cNvSpPr>
      </xdr:nvSpPr>
      <xdr:spPr>
        <a:xfrm>
          <a:off x="1276350" y="4857750"/>
          <a:ext cx="85725"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xdr:col>
      <xdr:colOff>952500</xdr:colOff>
      <xdr:row>24</xdr:row>
      <xdr:rowOff>57150</xdr:rowOff>
    </xdr:from>
    <xdr:ext cx="85725" cy="219075"/>
    <xdr:sp fLocksText="0">
      <xdr:nvSpPr>
        <xdr:cNvPr id="2" name="Text Box 1"/>
        <xdr:cNvSpPr txBox="1">
          <a:spLocks noChangeArrowheads="1"/>
        </xdr:cNvSpPr>
      </xdr:nvSpPr>
      <xdr:spPr>
        <a:xfrm>
          <a:off x="1276350" y="4857750"/>
          <a:ext cx="85725"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532;&#65299;&#31456;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1532;&#65299;&#31456;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009-001\&#32207;&#21209;&#35506;&#12501;&#12457;&#12523;&#12480;\&#32113;&#35336;&#29677;\&#32113;&#35336;&#26360;\&#65320;12.&#32113;&#35336;&#26360;\H12&#65294;&#31532;03&#31456;\&#31532;3&#31456;&#12398;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112-001\&#32207;&#21209;&#35506;\&#31532;&#65299;&#31456;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0009-001\&#32207;&#21209;&#35506;&#12501;&#12457;&#12523;&#12480;\My%20Documents\&#32113;&#35336;&#26360;\&#31532;&#65299;&#3145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データ"/>
      <sheetName val="3-6 (2)"/>
      <sheetName val="データ2"/>
      <sheetName val="3-7"/>
      <sheetName val="3-8"/>
      <sheetName val="3-9"/>
      <sheetName val="3-10"/>
      <sheetName val="3-11"/>
      <sheetName val="3-12"/>
      <sheetName val="3-13"/>
      <sheetName val="3-14"/>
      <sheetName val="3-15"/>
      <sheetName val="3-16"/>
      <sheetName val="3-17"/>
      <sheetName val="3-18"/>
      <sheetName val="3-19"/>
      <sheetName val="3-20"/>
      <sheetName val="3-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Graph5"/>
      <sheetName val="3-5"/>
      <sheetName val="3-6"/>
      <sheetName val="データ"/>
      <sheetName val="3-6 (2)"/>
      <sheetName val="データ2"/>
      <sheetName val="3-7"/>
      <sheetName val="3-8"/>
      <sheetName val="3-9"/>
      <sheetName val="3-10"/>
      <sheetName val="3-11"/>
      <sheetName val="3-12"/>
      <sheetName val="3-13"/>
      <sheetName val="3-14"/>
      <sheetName val="3-15"/>
      <sheetName val="3-16"/>
      <sheetName val="3-17"/>
      <sheetName val="3-18"/>
      <sheetName val="3-19"/>
      <sheetName val="3-20"/>
      <sheetName val="3-2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データ"/>
      <sheetName val="3-6 (2)"/>
      <sheetName val="データ2"/>
      <sheetName val="3-7"/>
      <sheetName val="3-8"/>
      <sheetName val="Sheet1"/>
      <sheetName val="3-9"/>
      <sheetName val="3-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
      <sheetName val="3-2"/>
      <sheetName val="3-3"/>
      <sheetName val="3-4"/>
      <sheetName val="Graph5"/>
      <sheetName val="3-5"/>
      <sheetName val="3-6"/>
      <sheetName val="データ"/>
      <sheetName val="3-6 (2)"/>
      <sheetName val="データ2"/>
      <sheetName val="3-7"/>
      <sheetName val="3-8"/>
      <sheetName val="3-9"/>
      <sheetName val="3-10"/>
      <sheetName val="3-11"/>
      <sheetName val="3-12"/>
      <sheetName val="3-13"/>
      <sheetName val="3-14"/>
      <sheetName val="3-15"/>
      <sheetName val="3-16"/>
      <sheetName val="3-17"/>
      <sheetName val="3-18"/>
      <sheetName val="3-19"/>
      <sheetName val="3-20"/>
      <sheetName val="3-2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データ"/>
      <sheetName val="3-6 (2)"/>
      <sheetName val="データ2"/>
      <sheetName val="3-7"/>
      <sheetName val="3-8"/>
      <sheetName val="3-9"/>
      <sheetName val="3-10"/>
      <sheetName val="3-11"/>
      <sheetName val="3-12"/>
      <sheetName val="3-13"/>
      <sheetName val="3-14"/>
      <sheetName val="3-15"/>
      <sheetName val="3-16"/>
      <sheetName val="3-17"/>
      <sheetName val="3-18"/>
      <sheetName val="3-19"/>
      <sheetName val="3-20"/>
      <sheetName val="3-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Q31" sqref="Q31"/>
    </sheetView>
  </sheetViews>
  <sheetFormatPr defaultColWidth="10.59765625" defaultRowHeight="15"/>
  <cols>
    <col min="1" max="1" width="4" style="0" customWidth="1"/>
    <col min="2" max="2" width="3.3984375" style="0" bestFit="1" customWidth="1"/>
    <col min="3" max="3" width="2.5" style="0" customWidth="1"/>
    <col min="4" max="4" width="5.09765625" style="0" bestFit="1" customWidth="1"/>
    <col min="5" max="12" width="8.19921875" style="0" customWidth="1"/>
    <col min="13" max="13" width="2.69921875" style="0" customWidth="1"/>
    <col min="14" max="14" width="8.09765625" style="0" bestFit="1" customWidth="1"/>
  </cols>
  <sheetData>
    <row r="1" spans="1:14" ht="17.25">
      <c r="A1" s="1" t="s">
        <v>706</v>
      </c>
      <c r="B1" s="2"/>
      <c r="C1" s="2"/>
      <c r="D1" s="2"/>
      <c r="E1" s="3"/>
      <c r="F1" s="3"/>
      <c r="G1" s="3"/>
      <c r="H1" s="3"/>
      <c r="I1" s="3"/>
      <c r="J1" s="3"/>
      <c r="K1" s="3"/>
      <c r="L1" s="3"/>
      <c r="N1" s="3"/>
    </row>
    <row r="2" s="16" customFormat="1" ht="14.25"/>
    <row r="3" spans="1:14" s="16" customFormat="1" ht="18" thickBot="1">
      <c r="A3" s="91"/>
      <c r="B3" s="91"/>
      <c r="C3" s="91"/>
      <c r="D3" s="91"/>
      <c r="E3" s="91"/>
      <c r="F3" s="91"/>
      <c r="G3" s="91"/>
      <c r="H3" s="91"/>
      <c r="I3" s="91"/>
      <c r="J3" s="91"/>
      <c r="K3" s="292"/>
      <c r="L3" s="92" t="s">
        <v>579</v>
      </c>
      <c r="M3" s="4"/>
      <c r="N3" s="230"/>
    </row>
    <row r="4" spans="1:14" s="375" customFormat="1" ht="17.25" customHeight="1">
      <c r="A4" s="5"/>
      <c r="B4" s="5"/>
      <c r="C4" s="5"/>
      <c r="D4" s="5"/>
      <c r="E4" s="6"/>
      <c r="F4" s="764" t="s">
        <v>1</v>
      </c>
      <c r="G4" s="765"/>
      <c r="H4" s="766"/>
      <c r="I4" s="770" t="s">
        <v>2</v>
      </c>
      <c r="J4" s="7" t="s">
        <v>3</v>
      </c>
      <c r="K4" s="773" t="s">
        <v>4</v>
      </c>
      <c r="L4" s="776" t="s">
        <v>5</v>
      </c>
      <c r="M4" s="8"/>
      <c r="N4" s="5"/>
    </row>
    <row r="5" spans="1:14" s="375" customFormat="1" ht="17.25" customHeight="1">
      <c r="A5" s="9" t="s">
        <v>6</v>
      </c>
      <c r="B5" s="9"/>
      <c r="C5" s="9"/>
      <c r="D5" s="9"/>
      <c r="E5" s="10" t="s">
        <v>7</v>
      </c>
      <c r="F5" s="767"/>
      <c r="G5" s="768"/>
      <c r="H5" s="769"/>
      <c r="I5" s="771"/>
      <c r="J5" s="7" t="s">
        <v>8</v>
      </c>
      <c r="K5" s="774"/>
      <c r="L5" s="777"/>
      <c r="M5" s="8"/>
      <c r="N5" s="11"/>
    </row>
    <row r="6" spans="1:14" s="375" customFormat="1" ht="17.25" customHeight="1">
      <c r="A6" s="5"/>
      <c r="B6" s="5"/>
      <c r="C6" s="5"/>
      <c r="D6" s="5"/>
      <c r="E6" s="6"/>
      <c r="F6" s="7" t="s">
        <v>9</v>
      </c>
      <c r="G6" s="7" t="s">
        <v>10</v>
      </c>
      <c r="H6" s="7" t="s">
        <v>11</v>
      </c>
      <c r="I6" s="772"/>
      <c r="J6" s="7" t="s">
        <v>12</v>
      </c>
      <c r="K6" s="775"/>
      <c r="L6" s="778"/>
      <c r="M6" s="8"/>
      <c r="N6" s="5"/>
    </row>
    <row r="7" spans="1:14" s="16" customFormat="1" ht="19.5" customHeight="1">
      <c r="A7" s="76" t="s">
        <v>13</v>
      </c>
      <c r="B7" s="76">
        <v>9</v>
      </c>
      <c r="C7" s="76" t="s">
        <v>14</v>
      </c>
      <c r="D7" s="77">
        <v>1920</v>
      </c>
      <c r="E7" s="80">
        <v>1867</v>
      </c>
      <c r="F7" s="80">
        <f aca="true" t="shared" si="0" ref="F7:F23">G7+H7</f>
        <v>9142</v>
      </c>
      <c r="G7" s="80">
        <v>4708</v>
      </c>
      <c r="H7" s="80">
        <v>4434</v>
      </c>
      <c r="I7" s="78" t="s">
        <v>698</v>
      </c>
      <c r="J7" s="79">
        <f aca="true" t="shared" si="1" ref="J7:J16">F7/4.43</f>
        <v>2063.6568848758466</v>
      </c>
      <c r="K7" s="79">
        <f aca="true" t="shared" si="2" ref="K7:K22">F7/E7</f>
        <v>4.896625602570969</v>
      </c>
      <c r="L7" s="79">
        <f aca="true" t="shared" si="3" ref="L7:L22">G7/H7*100</f>
        <v>106.17952187640955</v>
      </c>
      <c r="M7" s="4"/>
      <c r="N7" s="15"/>
    </row>
    <row r="8" spans="1:14" s="16" customFormat="1" ht="19.5" customHeight="1">
      <c r="A8" s="12"/>
      <c r="B8" s="12">
        <v>14</v>
      </c>
      <c r="C8" s="12"/>
      <c r="D8" s="13">
        <v>1925</v>
      </c>
      <c r="E8" s="14">
        <v>2042</v>
      </c>
      <c r="F8" s="14">
        <f t="shared" si="0"/>
        <v>10003</v>
      </c>
      <c r="G8" s="14">
        <v>5135</v>
      </c>
      <c r="H8" s="14">
        <v>4868</v>
      </c>
      <c r="I8" s="15">
        <f>(F8-F7)/F7*100</f>
        <v>9.418070444104135</v>
      </c>
      <c r="J8" s="15">
        <f t="shared" si="1"/>
        <v>2258.013544018059</v>
      </c>
      <c r="K8" s="15">
        <f t="shared" si="2"/>
        <v>4.898628795298727</v>
      </c>
      <c r="L8" s="15">
        <f t="shared" si="3"/>
        <v>105.48479868529171</v>
      </c>
      <c r="M8" s="4"/>
      <c r="N8" s="15"/>
    </row>
    <row r="9" spans="1:14" s="16" customFormat="1" ht="19.5" customHeight="1">
      <c r="A9" s="12" t="s">
        <v>16</v>
      </c>
      <c r="B9" s="12">
        <v>5</v>
      </c>
      <c r="C9" s="12"/>
      <c r="D9" s="13">
        <v>1930</v>
      </c>
      <c r="E9" s="14">
        <v>2191</v>
      </c>
      <c r="F9" s="14">
        <f t="shared" si="0"/>
        <v>10537</v>
      </c>
      <c r="G9" s="14">
        <v>5421</v>
      </c>
      <c r="H9" s="14">
        <v>5116</v>
      </c>
      <c r="I9" s="15">
        <f aca="true" t="shared" si="4" ref="I9:I22">(F9-F8)/F8*100</f>
        <v>5.338398480455863</v>
      </c>
      <c r="J9" s="15">
        <f t="shared" si="1"/>
        <v>2378.5553047404064</v>
      </c>
      <c r="K9" s="15">
        <f t="shared" si="2"/>
        <v>4.809219534459151</v>
      </c>
      <c r="L9" s="15">
        <f t="shared" si="3"/>
        <v>105.96168881939015</v>
      </c>
      <c r="M9" s="4"/>
      <c r="N9" s="15"/>
    </row>
    <row r="10" spans="1:14" s="16" customFormat="1" ht="19.5" customHeight="1">
      <c r="A10" s="12"/>
      <c r="B10" s="12">
        <v>10</v>
      </c>
      <c r="C10" s="12"/>
      <c r="D10" s="13">
        <v>1935</v>
      </c>
      <c r="E10" s="14">
        <v>2332</v>
      </c>
      <c r="F10" s="14">
        <f t="shared" si="0"/>
        <v>11092</v>
      </c>
      <c r="G10" s="14">
        <v>5673</v>
      </c>
      <c r="H10" s="14">
        <v>5419</v>
      </c>
      <c r="I10" s="15">
        <f t="shared" si="4"/>
        <v>5.267153838853564</v>
      </c>
      <c r="J10" s="15">
        <f t="shared" si="1"/>
        <v>2503.8374717832958</v>
      </c>
      <c r="K10" s="15">
        <f t="shared" si="2"/>
        <v>4.756432246998285</v>
      </c>
      <c r="L10" s="15">
        <f t="shared" si="3"/>
        <v>104.68721166266839</v>
      </c>
      <c r="M10" s="4"/>
      <c r="N10" s="15"/>
    </row>
    <row r="11" spans="1:14" s="16" customFormat="1" ht="19.5" customHeight="1">
      <c r="A11" s="12"/>
      <c r="B11" s="12">
        <v>15</v>
      </c>
      <c r="C11" s="12"/>
      <c r="D11" s="13">
        <v>1940</v>
      </c>
      <c r="E11" s="14">
        <v>2455</v>
      </c>
      <c r="F11" s="14">
        <f t="shared" si="0"/>
        <v>12116</v>
      </c>
      <c r="G11" s="14">
        <v>6174</v>
      </c>
      <c r="H11" s="14">
        <v>5942</v>
      </c>
      <c r="I11" s="15">
        <f t="shared" si="4"/>
        <v>9.231878831590336</v>
      </c>
      <c r="J11" s="15">
        <f t="shared" si="1"/>
        <v>2734.9887133182847</v>
      </c>
      <c r="K11" s="15">
        <f>F11/E11</f>
        <v>4.935234215885947</v>
      </c>
      <c r="L11" s="15">
        <f t="shared" si="3"/>
        <v>103.90440928980141</v>
      </c>
      <c r="M11" s="4"/>
      <c r="N11" s="15"/>
    </row>
    <row r="12" spans="1:14" s="16" customFormat="1" ht="19.5" customHeight="1">
      <c r="A12" s="12"/>
      <c r="B12" s="12">
        <v>22</v>
      </c>
      <c r="C12" s="12"/>
      <c r="D12" s="13">
        <v>1947</v>
      </c>
      <c r="E12" s="14">
        <v>3041</v>
      </c>
      <c r="F12" s="14">
        <f t="shared" si="0"/>
        <v>14659</v>
      </c>
      <c r="G12" s="14">
        <v>7102</v>
      </c>
      <c r="H12" s="14">
        <v>7557</v>
      </c>
      <c r="I12" s="15">
        <f t="shared" si="4"/>
        <v>20.98877517332453</v>
      </c>
      <c r="J12" s="15">
        <f t="shared" si="1"/>
        <v>3309.0293453724607</v>
      </c>
      <c r="K12" s="15">
        <f t="shared" si="2"/>
        <v>4.820453798092733</v>
      </c>
      <c r="L12" s="15">
        <f t="shared" si="3"/>
        <v>93.97909223236735</v>
      </c>
      <c r="M12" s="4"/>
      <c r="N12" s="15"/>
    </row>
    <row r="13" spans="1:14" s="16" customFormat="1" ht="19.5" customHeight="1">
      <c r="A13" s="12"/>
      <c r="B13" s="12">
        <v>25</v>
      </c>
      <c r="C13" s="12"/>
      <c r="D13" s="13">
        <v>1950</v>
      </c>
      <c r="E13" s="14">
        <v>3073</v>
      </c>
      <c r="F13" s="14">
        <f t="shared" si="0"/>
        <v>15679</v>
      </c>
      <c r="G13" s="14">
        <v>7822</v>
      </c>
      <c r="H13" s="14">
        <v>7857</v>
      </c>
      <c r="I13" s="15">
        <f t="shared" si="4"/>
        <v>6.958182686404257</v>
      </c>
      <c r="J13" s="15">
        <f t="shared" si="1"/>
        <v>3539.277652370203</v>
      </c>
      <c r="K13" s="15">
        <f t="shared" si="2"/>
        <v>5.102180279856817</v>
      </c>
      <c r="L13" s="15">
        <f t="shared" si="3"/>
        <v>99.55453735522464</v>
      </c>
      <c r="M13" s="4"/>
      <c r="N13" s="15"/>
    </row>
    <row r="14" spans="1:14" s="16" customFormat="1" ht="19.5" customHeight="1">
      <c r="A14" s="12"/>
      <c r="B14" s="12">
        <v>30</v>
      </c>
      <c r="C14" s="12"/>
      <c r="D14" s="13">
        <v>1955</v>
      </c>
      <c r="E14" s="14">
        <v>3174</v>
      </c>
      <c r="F14" s="14">
        <f t="shared" si="0"/>
        <v>16394</v>
      </c>
      <c r="G14" s="14">
        <v>8102</v>
      </c>
      <c r="H14" s="14">
        <v>8292</v>
      </c>
      <c r="I14" s="15">
        <f t="shared" si="4"/>
        <v>4.56023981121245</v>
      </c>
      <c r="J14" s="15">
        <f t="shared" si="1"/>
        <v>3700.6772009029346</v>
      </c>
      <c r="K14" s="15">
        <f t="shared" si="2"/>
        <v>5.165091367359798</v>
      </c>
      <c r="L14" s="15">
        <f t="shared" si="3"/>
        <v>97.7086348287506</v>
      </c>
      <c r="M14" s="4"/>
      <c r="N14" s="15"/>
    </row>
    <row r="15" spans="1:14" s="16" customFormat="1" ht="19.5" customHeight="1">
      <c r="A15" s="12"/>
      <c r="B15" s="12">
        <v>35</v>
      </c>
      <c r="C15" s="12"/>
      <c r="D15" s="13">
        <v>1960</v>
      </c>
      <c r="E15" s="14">
        <v>3428</v>
      </c>
      <c r="F15" s="14">
        <f t="shared" si="0"/>
        <v>16847</v>
      </c>
      <c r="G15" s="14">
        <v>8378</v>
      </c>
      <c r="H15" s="14">
        <v>8469</v>
      </c>
      <c r="I15" s="15">
        <f t="shared" si="4"/>
        <v>2.763206050994266</v>
      </c>
      <c r="J15" s="15">
        <f t="shared" si="1"/>
        <v>3802.93453724605</v>
      </c>
      <c r="K15" s="15">
        <f t="shared" si="2"/>
        <v>4.914527421236873</v>
      </c>
      <c r="L15" s="15">
        <f t="shared" si="3"/>
        <v>98.92549297437714</v>
      </c>
      <c r="M15" s="4"/>
      <c r="N15" s="15"/>
    </row>
    <row r="16" spans="1:14" s="16" customFormat="1" ht="19.5" customHeight="1">
      <c r="A16" s="12"/>
      <c r="B16" s="12">
        <v>40</v>
      </c>
      <c r="C16" s="12"/>
      <c r="D16" s="13">
        <v>1965</v>
      </c>
      <c r="E16" s="14">
        <v>4068</v>
      </c>
      <c r="F16" s="14">
        <f t="shared" si="0"/>
        <v>18463</v>
      </c>
      <c r="G16" s="14">
        <v>9397</v>
      </c>
      <c r="H16" s="14">
        <v>9066</v>
      </c>
      <c r="I16" s="15">
        <f t="shared" si="4"/>
        <v>9.592212263310977</v>
      </c>
      <c r="J16" s="15">
        <f t="shared" si="1"/>
        <v>4167.720090293454</v>
      </c>
      <c r="K16" s="15">
        <f t="shared" si="2"/>
        <v>4.5385939036381515</v>
      </c>
      <c r="L16" s="15">
        <f t="shared" si="3"/>
        <v>103.65100375027576</v>
      </c>
      <c r="M16" s="4"/>
      <c r="N16" s="15"/>
    </row>
    <row r="17" spans="1:14" s="16" customFormat="1" ht="19.5" customHeight="1">
      <c r="A17" s="12"/>
      <c r="B17" s="12">
        <v>45</v>
      </c>
      <c r="C17" s="12"/>
      <c r="D17" s="13">
        <v>1970</v>
      </c>
      <c r="E17" s="14">
        <v>5427</v>
      </c>
      <c r="F17" s="14">
        <f t="shared" si="0"/>
        <v>21880</v>
      </c>
      <c r="G17" s="14">
        <v>11200</v>
      </c>
      <c r="H17" s="14">
        <v>10680</v>
      </c>
      <c r="I17" s="15">
        <f t="shared" si="4"/>
        <v>18.50728483995017</v>
      </c>
      <c r="J17" s="15">
        <f>F17/6.77</f>
        <v>3231.9054652880354</v>
      </c>
      <c r="K17" s="15">
        <f t="shared" si="2"/>
        <v>4.031693384927216</v>
      </c>
      <c r="L17" s="15">
        <f t="shared" si="3"/>
        <v>104.8689138576779</v>
      </c>
      <c r="M17" s="4"/>
      <c r="N17" s="15"/>
    </row>
    <row r="18" spans="1:14" s="16" customFormat="1" ht="19.5" customHeight="1">
      <c r="A18" s="12"/>
      <c r="B18" s="12">
        <v>50</v>
      </c>
      <c r="C18" s="12"/>
      <c r="D18" s="13">
        <v>1975</v>
      </c>
      <c r="E18" s="14">
        <v>9691</v>
      </c>
      <c r="F18" s="14">
        <f t="shared" si="0"/>
        <v>32251</v>
      </c>
      <c r="G18" s="14">
        <v>16675</v>
      </c>
      <c r="H18" s="14">
        <v>15576</v>
      </c>
      <c r="I18" s="15">
        <f t="shared" si="4"/>
        <v>47.39945155393053</v>
      </c>
      <c r="J18" s="15">
        <f>F18/8.65</f>
        <v>3728.439306358381</v>
      </c>
      <c r="K18" s="15">
        <f t="shared" si="2"/>
        <v>3.3279331338355176</v>
      </c>
      <c r="L18" s="15">
        <f t="shared" si="3"/>
        <v>107.05572675911658</v>
      </c>
      <c r="M18" s="4"/>
      <c r="N18" s="15"/>
    </row>
    <row r="19" spans="1:14" s="16" customFormat="1" ht="19.5" customHeight="1">
      <c r="A19" s="12"/>
      <c r="B19" s="12">
        <v>55</v>
      </c>
      <c r="C19" s="12"/>
      <c r="D19" s="13">
        <v>1980</v>
      </c>
      <c r="E19" s="14">
        <v>20557</v>
      </c>
      <c r="F19" s="14">
        <f t="shared" si="0"/>
        <v>64673</v>
      </c>
      <c r="G19" s="14">
        <v>33040</v>
      </c>
      <c r="H19" s="14">
        <v>31633</v>
      </c>
      <c r="I19" s="15">
        <f t="shared" si="4"/>
        <v>100.53021611732969</v>
      </c>
      <c r="J19" s="15">
        <f>F19/16.66</f>
        <v>3881.9327731092435</v>
      </c>
      <c r="K19" s="15">
        <f t="shared" si="2"/>
        <v>3.1460329814661674</v>
      </c>
      <c r="L19" s="15">
        <f t="shared" si="3"/>
        <v>104.44788670059748</v>
      </c>
      <c r="M19" s="4"/>
      <c r="N19" s="229"/>
    </row>
    <row r="20" spans="1:14" s="16" customFormat="1" ht="19.5" customHeight="1">
      <c r="A20" s="12"/>
      <c r="B20" s="12">
        <v>60</v>
      </c>
      <c r="C20" s="12"/>
      <c r="D20" s="13">
        <v>1985</v>
      </c>
      <c r="E20" s="14">
        <v>30860</v>
      </c>
      <c r="F20" s="14">
        <f t="shared" si="0"/>
        <v>93756</v>
      </c>
      <c r="G20" s="14">
        <v>47571</v>
      </c>
      <c r="H20" s="14">
        <v>46185</v>
      </c>
      <c r="I20" s="15">
        <f t="shared" si="4"/>
        <v>44.969307129714096</v>
      </c>
      <c r="J20" s="15">
        <f aca="true" t="shared" si="5" ref="J20:J25">F20/16.98</f>
        <v>5521.554770318021</v>
      </c>
      <c r="K20" s="15">
        <f t="shared" si="2"/>
        <v>3.038107582631238</v>
      </c>
      <c r="L20" s="15">
        <f t="shared" si="3"/>
        <v>103.00097434231894</v>
      </c>
      <c r="M20" s="4"/>
      <c r="N20" s="15"/>
    </row>
    <row r="21" spans="1:14" s="16" customFormat="1" ht="19.5" customHeight="1">
      <c r="A21" s="12" t="s">
        <v>17</v>
      </c>
      <c r="B21" s="12">
        <v>2</v>
      </c>
      <c r="C21" s="12"/>
      <c r="D21" s="13">
        <v>1990</v>
      </c>
      <c r="E21" s="14">
        <v>43825</v>
      </c>
      <c r="F21" s="14">
        <f t="shared" si="0"/>
        <v>115675</v>
      </c>
      <c r="G21" s="14">
        <v>59961</v>
      </c>
      <c r="H21" s="14">
        <v>55714</v>
      </c>
      <c r="I21" s="15">
        <f t="shared" si="4"/>
        <v>23.378770425359445</v>
      </c>
      <c r="J21" s="15">
        <f t="shared" si="5"/>
        <v>6812.426383981154</v>
      </c>
      <c r="K21" s="15">
        <f t="shared" si="2"/>
        <v>2.639475185396463</v>
      </c>
      <c r="L21" s="15">
        <f t="shared" si="3"/>
        <v>107.62285960440823</v>
      </c>
      <c r="M21" s="4"/>
      <c r="N21" s="15"/>
    </row>
    <row r="22" spans="1:14" s="16" customFormat="1" ht="19.5" customHeight="1">
      <c r="A22" s="12"/>
      <c r="B22" s="12">
        <v>7</v>
      </c>
      <c r="C22" s="12"/>
      <c r="D22" s="13">
        <v>1995</v>
      </c>
      <c r="E22" s="14">
        <v>50116</v>
      </c>
      <c r="F22" s="14">
        <f t="shared" si="0"/>
        <v>123654</v>
      </c>
      <c r="G22" s="14">
        <v>64225</v>
      </c>
      <c r="H22" s="14">
        <v>59429</v>
      </c>
      <c r="I22" s="15">
        <f t="shared" si="4"/>
        <v>6.897773935595418</v>
      </c>
      <c r="J22" s="15">
        <f t="shared" si="5"/>
        <v>7282.332155477032</v>
      </c>
      <c r="K22" s="15">
        <f t="shared" si="2"/>
        <v>2.4673557346955066</v>
      </c>
      <c r="L22" s="15">
        <f t="shared" si="3"/>
        <v>108.0701341096098</v>
      </c>
      <c r="M22" s="4"/>
      <c r="N22" s="15"/>
    </row>
    <row r="23" spans="1:14" s="16" customFormat="1" ht="19.5" customHeight="1">
      <c r="A23" s="12"/>
      <c r="B23" s="12">
        <v>12</v>
      </c>
      <c r="C23" s="12"/>
      <c r="D23" s="13">
        <v>2000</v>
      </c>
      <c r="E23" s="14">
        <v>56654</v>
      </c>
      <c r="F23" s="14">
        <f t="shared" si="0"/>
        <v>132984</v>
      </c>
      <c r="G23" s="14">
        <v>68943</v>
      </c>
      <c r="H23" s="14">
        <v>64041</v>
      </c>
      <c r="I23" s="15">
        <f>(F23-F22)/F22*100</f>
        <v>7.545247222087438</v>
      </c>
      <c r="J23" s="15">
        <f t="shared" si="5"/>
        <v>7831.802120141342</v>
      </c>
      <c r="K23" s="15">
        <f>F23/E23</f>
        <v>2.3473011614360857</v>
      </c>
      <c r="L23" s="15">
        <f>G23/H23*100</f>
        <v>107.65447135428865</v>
      </c>
      <c r="M23" s="4"/>
      <c r="N23" s="15"/>
    </row>
    <row r="24" spans="1:14" s="16" customFormat="1" ht="19.5" customHeight="1">
      <c r="A24" s="12"/>
      <c r="B24" s="12">
        <v>17</v>
      </c>
      <c r="C24" s="12"/>
      <c r="D24" s="13">
        <v>2005</v>
      </c>
      <c r="E24" s="14">
        <v>67446</v>
      </c>
      <c r="F24" s="14">
        <f>G24+H24</f>
        <v>155290</v>
      </c>
      <c r="G24" s="14">
        <v>79275</v>
      </c>
      <c r="H24" s="14">
        <v>76015</v>
      </c>
      <c r="I24" s="15">
        <f>(F24-F23)/F23*100</f>
        <v>16.773446429645674</v>
      </c>
      <c r="J24" s="15">
        <f t="shared" si="5"/>
        <v>9145.465253239105</v>
      </c>
      <c r="K24" s="15">
        <f>F24/E24</f>
        <v>2.3024345402247723</v>
      </c>
      <c r="L24" s="15">
        <f>G24/H24*100</f>
        <v>104.28862724462277</v>
      </c>
      <c r="M24" s="4"/>
      <c r="N24" s="15"/>
    </row>
    <row r="25" spans="1:14" s="16" customFormat="1" ht="19.5" customHeight="1">
      <c r="A25" s="12"/>
      <c r="B25" s="12">
        <v>22</v>
      </c>
      <c r="C25" s="12"/>
      <c r="D25" s="13">
        <v>2010</v>
      </c>
      <c r="E25" s="14">
        <v>71411</v>
      </c>
      <c r="F25" s="14">
        <f>G25+H25</f>
        <v>164877</v>
      </c>
      <c r="G25" s="14">
        <v>82177</v>
      </c>
      <c r="H25" s="14">
        <v>82700</v>
      </c>
      <c r="I25" s="15">
        <f>(F25-F24)/F24*100</f>
        <v>6.173610663919119</v>
      </c>
      <c r="J25" s="15">
        <f t="shared" si="5"/>
        <v>9710.070671378091</v>
      </c>
      <c r="K25" s="15">
        <f>F25/E25</f>
        <v>2.308845976110123</v>
      </c>
      <c r="L25" s="15">
        <f>G25/H25*100</f>
        <v>99.36759371221282</v>
      </c>
      <c r="M25" s="4"/>
      <c r="N25" s="15"/>
    </row>
    <row r="26" spans="1:14" s="16" customFormat="1" ht="19.5" customHeight="1">
      <c r="A26" s="451"/>
      <c r="B26" s="451">
        <v>27</v>
      </c>
      <c r="C26" s="451"/>
      <c r="D26" s="452">
        <v>2015</v>
      </c>
      <c r="E26" s="453">
        <v>74229</v>
      </c>
      <c r="F26" s="453">
        <v>164024</v>
      </c>
      <c r="G26" s="453">
        <v>81057</v>
      </c>
      <c r="H26" s="453">
        <v>82967</v>
      </c>
      <c r="I26" s="454" t="s">
        <v>506</v>
      </c>
      <c r="J26" s="455">
        <f>F26/17.3</f>
        <v>9481.156069364162</v>
      </c>
      <c r="K26" s="455">
        <v>2.2</v>
      </c>
      <c r="L26" s="455">
        <f>G26/H26*100</f>
        <v>97.69787987995227</v>
      </c>
      <c r="M26" s="4"/>
      <c r="N26" s="15"/>
    </row>
    <row r="27" spans="1:14" s="16" customFormat="1" ht="19.5" customHeight="1" thickBot="1">
      <c r="A27" s="451" t="s">
        <v>710</v>
      </c>
      <c r="B27" s="451">
        <v>2</v>
      </c>
      <c r="C27" s="451"/>
      <c r="D27" s="452">
        <v>2020</v>
      </c>
      <c r="E27" s="453">
        <v>80321</v>
      </c>
      <c r="F27" s="453">
        <v>171362</v>
      </c>
      <c r="G27" s="453">
        <v>83506</v>
      </c>
      <c r="H27" s="453">
        <v>87856</v>
      </c>
      <c r="I27" s="454">
        <f>(F27-F26)/F26*100</f>
        <v>4.4737355508949905</v>
      </c>
      <c r="J27" s="455">
        <f>F27/17.3</f>
        <v>9905.317919075143</v>
      </c>
      <c r="K27" s="455">
        <f>F27/E27</f>
        <v>2.133464473798882</v>
      </c>
      <c r="L27" s="455">
        <f>G27/H27*100</f>
        <v>95.04871608085959</v>
      </c>
      <c r="M27" s="4"/>
      <c r="N27" s="15"/>
    </row>
    <row r="28" spans="1:14" s="16" customFormat="1" ht="19.5" customHeight="1">
      <c r="A28" s="111" t="s">
        <v>164</v>
      </c>
      <c r="B28" s="111"/>
      <c r="C28" s="111"/>
      <c r="D28" s="111"/>
      <c r="E28" s="111"/>
      <c r="F28" s="111"/>
      <c r="G28" s="111"/>
      <c r="H28" s="111"/>
      <c r="I28" s="111"/>
      <c r="J28" s="111"/>
      <c r="K28" s="111"/>
      <c r="L28" s="456" t="s">
        <v>18</v>
      </c>
      <c r="N28" s="230"/>
    </row>
    <row r="29" spans="1:14" s="16" customFormat="1" ht="19.5" customHeight="1">
      <c r="A29" s="106" t="s">
        <v>780</v>
      </c>
      <c r="B29" s="106"/>
      <c r="C29" s="106"/>
      <c r="D29" s="106"/>
      <c r="E29" s="106"/>
      <c r="F29" s="106"/>
      <c r="G29" s="106"/>
      <c r="H29" s="106"/>
      <c r="I29" s="106"/>
      <c r="J29" s="106"/>
      <c r="K29" s="106"/>
      <c r="L29" s="106"/>
      <c r="N29" s="106"/>
    </row>
    <row r="30" spans="1:15" ht="19.5" customHeight="1">
      <c r="A30" s="17"/>
      <c r="B30" s="17"/>
      <c r="C30" s="17"/>
      <c r="D30" s="17"/>
      <c r="E30" s="17"/>
      <c r="F30" s="17"/>
      <c r="G30" s="17"/>
      <c r="H30" s="17"/>
      <c r="I30" s="17"/>
      <c r="J30" s="17"/>
      <c r="K30" s="17"/>
      <c r="L30" s="17"/>
      <c r="M30" s="16"/>
      <c r="N30" s="17"/>
      <c r="O30" s="16"/>
    </row>
  </sheetData>
  <sheetProtection/>
  <mergeCells count="4">
    <mergeCell ref="F4:H5"/>
    <mergeCell ref="I4:I6"/>
    <mergeCell ref="K4:K6"/>
    <mergeCell ref="L4:L6"/>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29"/>
  <sheetViews>
    <sheetView showGridLines="0" zoomScale="106" zoomScaleNormal="106" zoomScalePageLayoutView="0" workbookViewId="0" topLeftCell="A1">
      <selection activeCell="T15" sqref="T15"/>
    </sheetView>
  </sheetViews>
  <sheetFormatPr defaultColWidth="8.796875" defaultRowHeight="15"/>
  <cols>
    <col min="1" max="1" width="12.8984375" style="0" customWidth="1"/>
    <col min="2" max="2" width="9.59765625" style="0" bestFit="1" customWidth="1"/>
    <col min="3" max="14" width="9.09765625" style="0" bestFit="1" customWidth="1"/>
  </cols>
  <sheetData>
    <row r="1" spans="1:14" ht="14.25">
      <c r="A1" s="866" t="s">
        <v>573</v>
      </c>
      <c r="B1" s="866"/>
      <c r="C1" s="866"/>
      <c r="D1" s="866"/>
      <c r="E1" s="866"/>
      <c r="F1" s="866"/>
      <c r="G1" s="866"/>
      <c r="H1" s="866"/>
      <c r="I1" s="866"/>
      <c r="J1" s="866"/>
      <c r="K1" s="866"/>
      <c r="L1" s="866"/>
      <c r="M1" s="866"/>
      <c r="N1" s="866"/>
    </row>
    <row r="2" spans="1:14" s="16" customFormat="1" ht="14.25">
      <c r="A2" s="417"/>
      <c r="B2" s="417"/>
      <c r="C2" s="417"/>
      <c r="D2" s="417"/>
      <c r="E2" s="417"/>
      <c r="F2" s="417"/>
      <c r="G2" s="417"/>
      <c r="H2" s="417"/>
      <c r="I2" s="417"/>
      <c r="J2" s="417"/>
      <c r="K2" s="417"/>
      <c r="L2" s="417"/>
      <c r="M2" s="417"/>
      <c r="N2" s="417"/>
    </row>
    <row r="3" spans="1:16" s="16" customFormat="1" ht="15" thickBot="1">
      <c r="A3" s="375"/>
      <c r="B3" s="375"/>
      <c r="C3" s="375"/>
      <c r="D3" s="375"/>
      <c r="E3" s="375"/>
      <c r="F3" s="375"/>
      <c r="G3" s="375"/>
      <c r="H3" s="375"/>
      <c r="I3" s="375"/>
      <c r="J3" s="375"/>
      <c r="K3" s="375"/>
      <c r="L3" s="375"/>
      <c r="M3" s="375"/>
      <c r="N3" s="243"/>
      <c r="P3" s="243" t="s">
        <v>770</v>
      </c>
    </row>
    <row r="4" spans="1:16" s="16" customFormat="1" ht="14.25">
      <c r="A4" s="867" t="s">
        <v>377</v>
      </c>
      <c r="B4" s="869" t="s">
        <v>378</v>
      </c>
      <c r="C4" s="871" t="s">
        <v>574</v>
      </c>
      <c r="D4" s="872"/>
      <c r="E4" s="872"/>
      <c r="F4" s="872"/>
      <c r="G4" s="872"/>
      <c r="H4" s="872"/>
      <c r="I4" s="872"/>
      <c r="J4" s="872"/>
      <c r="K4" s="872"/>
      <c r="L4" s="872"/>
      <c r="M4" s="872"/>
      <c r="N4" s="873"/>
      <c r="O4" s="874" t="s">
        <v>575</v>
      </c>
      <c r="P4" s="875"/>
    </row>
    <row r="5" spans="1:16" s="16" customFormat="1" ht="14.25">
      <c r="A5" s="868"/>
      <c r="B5" s="870"/>
      <c r="C5" s="876" t="s">
        <v>10</v>
      </c>
      <c r="D5" s="877"/>
      <c r="E5" s="877"/>
      <c r="F5" s="877"/>
      <c r="G5" s="877"/>
      <c r="H5" s="877"/>
      <c r="I5" s="877" t="s">
        <v>11</v>
      </c>
      <c r="J5" s="877"/>
      <c r="K5" s="877"/>
      <c r="L5" s="877"/>
      <c r="M5" s="877"/>
      <c r="N5" s="877"/>
      <c r="O5" s="878" t="s">
        <v>357</v>
      </c>
      <c r="P5" s="879" t="s">
        <v>358</v>
      </c>
    </row>
    <row r="6" spans="1:16" s="16" customFormat="1" ht="14.25">
      <c r="A6" s="868"/>
      <c r="B6" s="870"/>
      <c r="C6" s="565" t="s">
        <v>514</v>
      </c>
      <c r="D6" s="665" t="s">
        <v>134</v>
      </c>
      <c r="E6" s="665" t="s">
        <v>135</v>
      </c>
      <c r="F6" s="665" t="s">
        <v>136</v>
      </c>
      <c r="G6" s="665" t="s">
        <v>137</v>
      </c>
      <c r="H6" s="665" t="s">
        <v>240</v>
      </c>
      <c r="I6" s="665" t="s">
        <v>514</v>
      </c>
      <c r="J6" s="665" t="s">
        <v>134</v>
      </c>
      <c r="K6" s="665" t="s">
        <v>135</v>
      </c>
      <c r="L6" s="665" t="s">
        <v>136</v>
      </c>
      <c r="M6" s="665" t="s">
        <v>137</v>
      </c>
      <c r="N6" s="665" t="s">
        <v>240</v>
      </c>
      <c r="O6" s="878"/>
      <c r="P6" s="879"/>
    </row>
    <row r="7" spans="1:16" s="18" customFormat="1" ht="13.5">
      <c r="A7" s="418" t="s">
        <v>379</v>
      </c>
      <c r="B7" s="467">
        <f>SUM(B9:B28)</f>
        <v>171362</v>
      </c>
      <c r="C7" s="419">
        <f aca="true" t="shared" si="0" ref="C7:P7">SUM(C9:C28)</f>
        <v>83039</v>
      </c>
      <c r="D7" s="419">
        <f t="shared" si="0"/>
        <v>33357</v>
      </c>
      <c r="E7" s="419">
        <f t="shared" si="0"/>
        <v>39145</v>
      </c>
      <c r="F7" s="419">
        <f t="shared" si="0"/>
        <v>1081</v>
      </c>
      <c r="G7" s="419">
        <f t="shared" si="0"/>
        <v>1560</v>
      </c>
      <c r="H7" s="419">
        <f t="shared" si="0"/>
        <v>7896</v>
      </c>
      <c r="I7" s="419">
        <f t="shared" si="0"/>
        <v>86911</v>
      </c>
      <c r="J7" s="419">
        <f t="shared" si="0"/>
        <v>34042</v>
      </c>
      <c r="K7" s="419">
        <f t="shared" si="0"/>
        <v>39797</v>
      </c>
      <c r="L7" s="419">
        <f t="shared" si="0"/>
        <v>4446</v>
      </c>
      <c r="M7" s="419">
        <f t="shared" si="0"/>
        <v>3010</v>
      </c>
      <c r="N7" s="419">
        <f t="shared" si="0"/>
        <v>5616</v>
      </c>
      <c r="O7" s="419">
        <f t="shared" si="0"/>
        <v>467</v>
      </c>
      <c r="P7" s="419">
        <f t="shared" si="0"/>
        <v>945</v>
      </c>
    </row>
    <row r="8" spans="1:16" s="16" customFormat="1" ht="14.25">
      <c r="A8" s="239"/>
      <c r="B8" s="468"/>
      <c r="C8" s="240"/>
      <c r="D8" s="240"/>
      <c r="E8" s="240"/>
      <c r="F8" s="240"/>
      <c r="G8" s="240"/>
      <c r="H8" s="240"/>
      <c r="I8" s="240"/>
      <c r="J8" s="240"/>
      <c r="K8" s="240"/>
      <c r="L8" s="240"/>
      <c r="M8" s="240"/>
      <c r="N8" s="240"/>
      <c r="O8" s="566"/>
      <c r="P8" s="566"/>
    </row>
    <row r="9" spans="1:16" s="16" customFormat="1" ht="14.25">
      <c r="A9" s="239" t="s">
        <v>576</v>
      </c>
      <c r="B9" s="468">
        <v>21564</v>
      </c>
      <c r="C9" s="240">
        <v>11054</v>
      </c>
      <c r="D9" s="240">
        <v>11054</v>
      </c>
      <c r="E9" s="240" t="s">
        <v>156</v>
      </c>
      <c r="F9" s="240" t="s">
        <v>156</v>
      </c>
      <c r="G9" s="240" t="s">
        <v>156</v>
      </c>
      <c r="H9" s="240" t="s">
        <v>156</v>
      </c>
      <c r="I9" s="240">
        <v>10508</v>
      </c>
      <c r="J9" s="240">
        <v>10508</v>
      </c>
      <c r="K9" s="240" t="s">
        <v>156</v>
      </c>
      <c r="L9" s="240" t="s">
        <v>156</v>
      </c>
      <c r="M9" s="240" t="s">
        <v>156</v>
      </c>
      <c r="N9" s="240" t="s">
        <v>156</v>
      </c>
      <c r="O9" s="566">
        <v>1</v>
      </c>
      <c r="P9" s="566">
        <v>1</v>
      </c>
    </row>
    <row r="10" spans="1:16" s="16" customFormat="1" ht="14.25">
      <c r="A10" s="241" t="s">
        <v>380</v>
      </c>
      <c r="B10" s="468">
        <v>9154</v>
      </c>
      <c r="C10" s="408">
        <v>4474</v>
      </c>
      <c r="D10" s="408">
        <v>4418</v>
      </c>
      <c r="E10" s="408">
        <v>4</v>
      </c>
      <c r="F10" s="408" t="s">
        <v>156</v>
      </c>
      <c r="G10" s="408" t="s">
        <v>156</v>
      </c>
      <c r="H10" s="408">
        <v>52</v>
      </c>
      <c r="I10" s="408">
        <v>4633</v>
      </c>
      <c r="J10" s="408">
        <v>4582</v>
      </c>
      <c r="K10" s="408">
        <v>8</v>
      </c>
      <c r="L10" s="408" t="s">
        <v>156</v>
      </c>
      <c r="M10" s="408" t="s">
        <v>156</v>
      </c>
      <c r="N10" s="408">
        <v>43</v>
      </c>
      <c r="O10" s="566">
        <v>47</v>
      </c>
      <c r="P10" s="566" t="s">
        <v>156</v>
      </c>
    </row>
    <row r="11" spans="1:16" s="16" customFormat="1" ht="14.25">
      <c r="A11" s="241" t="s">
        <v>381</v>
      </c>
      <c r="B11" s="468">
        <v>13196</v>
      </c>
      <c r="C11" s="408">
        <v>5962</v>
      </c>
      <c r="D11" s="408">
        <v>5017</v>
      </c>
      <c r="E11" s="408">
        <v>136</v>
      </c>
      <c r="F11" s="408" t="s">
        <v>156</v>
      </c>
      <c r="G11" s="408">
        <v>3</v>
      </c>
      <c r="H11" s="408">
        <v>806</v>
      </c>
      <c r="I11" s="408">
        <v>7213</v>
      </c>
      <c r="J11" s="408">
        <v>6216</v>
      </c>
      <c r="K11" s="408">
        <v>208</v>
      </c>
      <c r="L11" s="408">
        <v>2</v>
      </c>
      <c r="M11" s="408">
        <v>7</v>
      </c>
      <c r="N11" s="408">
        <v>780</v>
      </c>
      <c r="O11" s="566">
        <v>21</v>
      </c>
      <c r="P11" s="566" t="s">
        <v>156</v>
      </c>
    </row>
    <row r="12" spans="1:16" s="16" customFormat="1" ht="14.25">
      <c r="A12" s="241" t="s">
        <v>382</v>
      </c>
      <c r="B12" s="468">
        <v>12685</v>
      </c>
      <c r="C12" s="408">
        <v>5870</v>
      </c>
      <c r="D12" s="408">
        <v>3690</v>
      </c>
      <c r="E12" s="408">
        <v>1013</v>
      </c>
      <c r="F12" s="408">
        <v>1</v>
      </c>
      <c r="G12" s="408">
        <v>22</v>
      </c>
      <c r="H12" s="408">
        <v>1144</v>
      </c>
      <c r="I12" s="408">
        <v>6810</v>
      </c>
      <c r="J12" s="408">
        <v>4482</v>
      </c>
      <c r="K12" s="408">
        <v>1423</v>
      </c>
      <c r="L12" s="408">
        <v>1</v>
      </c>
      <c r="M12" s="408">
        <v>34</v>
      </c>
      <c r="N12" s="408">
        <v>870</v>
      </c>
      <c r="O12" s="566">
        <v>4</v>
      </c>
      <c r="P12" s="566">
        <v>1</v>
      </c>
    </row>
    <row r="13" spans="1:16" s="16" customFormat="1" ht="14.25">
      <c r="A13" s="241" t="s">
        <v>383</v>
      </c>
      <c r="B13" s="468">
        <v>10606</v>
      </c>
      <c r="C13" s="408">
        <v>5032</v>
      </c>
      <c r="D13" s="408">
        <v>2017</v>
      </c>
      <c r="E13" s="408">
        <v>2190</v>
      </c>
      <c r="F13" s="408">
        <v>1</v>
      </c>
      <c r="G13" s="408">
        <v>44</v>
      </c>
      <c r="H13" s="408">
        <v>780</v>
      </c>
      <c r="I13" s="408">
        <v>5568</v>
      </c>
      <c r="J13" s="408">
        <v>2333</v>
      </c>
      <c r="K13" s="408">
        <v>2674</v>
      </c>
      <c r="L13" s="408">
        <v>3</v>
      </c>
      <c r="M13" s="408">
        <v>91</v>
      </c>
      <c r="N13" s="408">
        <v>467</v>
      </c>
      <c r="O13" s="566">
        <v>6</v>
      </c>
      <c r="P13" s="566" t="s">
        <v>156</v>
      </c>
    </row>
    <row r="14" spans="1:16" s="16" customFormat="1" ht="14.25">
      <c r="A14" s="241" t="s">
        <v>384</v>
      </c>
      <c r="B14" s="468">
        <v>11314</v>
      </c>
      <c r="C14" s="408">
        <v>5494</v>
      </c>
      <c r="D14" s="408">
        <v>1595</v>
      </c>
      <c r="E14" s="408">
        <v>3205</v>
      </c>
      <c r="F14" s="408">
        <v>4</v>
      </c>
      <c r="G14" s="408">
        <v>96</v>
      </c>
      <c r="H14" s="408">
        <v>594</v>
      </c>
      <c r="I14" s="408">
        <v>5812</v>
      </c>
      <c r="J14" s="408">
        <v>1591</v>
      </c>
      <c r="K14" s="408">
        <v>3636</v>
      </c>
      <c r="L14" s="408">
        <v>6</v>
      </c>
      <c r="M14" s="408">
        <v>211</v>
      </c>
      <c r="N14" s="408">
        <v>368</v>
      </c>
      <c r="O14" s="566">
        <v>8</v>
      </c>
      <c r="P14" s="566" t="s">
        <v>156</v>
      </c>
    </row>
    <row r="15" spans="1:16" s="16" customFormat="1" ht="14.25">
      <c r="A15" s="241" t="s">
        <v>385</v>
      </c>
      <c r="B15" s="468">
        <v>12175</v>
      </c>
      <c r="C15" s="408">
        <v>5947</v>
      </c>
      <c r="D15" s="408">
        <v>1401</v>
      </c>
      <c r="E15" s="408">
        <v>3856</v>
      </c>
      <c r="F15" s="408">
        <v>9</v>
      </c>
      <c r="G15" s="408">
        <v>139</v>
      </c>
      <c r="H15" s="408">
        <v>542</v>
      </c>
      <c r="I15" s="408">
        <v>6227</v>
      </c>
      <c r="J15" s="408">
        <v>1267</v>
      </c>
      <c r="K15" s="408">
        <v>4377</v>
      </c>
      <c r="L15" s="408">
        <v>22</v>
      </c>
      <c r="M15" s="408">
        <v>269</v>
      </c>
      <c r="N15" s="408">
        <v>292</v>
      </c>
      <c r="O15" s="566">
        <v>1</v>
      </c>
      <c r="P15" s="566" t="s">
        <v>156</v>
      </c>
    </row>
    <row r="16" spans="1:16" s="16" customFormat="1" ht="14.25">
      <c r="A16" s="241" t="s">
        <v>386</v>
      </c>
      <c r="B16" s="468">
        <v>15110</v>
      </c>
      <c r="C16" s="408">
        <v>7401</v>
      </c>
      <c r="D16" s="408">
        <v>1502</v>
      </c>
      <c r="E16" s="408">
        <v>5070</v>
      </c>
      <c r="F16" s="408">
        <v>14</v>
      </c>
      <c r="G16" s="408">
        <v>198</v>
      </c>
      <c r="H16" s="408">
        <v>617</v>
      </c>
      <c r="I16" s="408">
        <v>7700</v>
      </c>
      <c r="J16" s="408">
        <v>1106</v>
      </c>
      <c r="K16" s="408">
        <v>5805</v>
      </c>
      <c r="L16" s="408">
        <v>40</v>
      </c>
      <c r="M16" s="408">
        <v>436</v>
      </c>
      <c r="N16" s="408">
        <v>313</v>
      </c>
      <c r="O16" s="566">
        <v>7</v>
      </c>
      <c r="P16" s="566">
        <v>2</v>
      </c>
    </row>
    <row r="17" spans="1:16" s="16" customFormat="1" ht="14.25">
      <c r="A17" s="241" t="s">
        <v>387</v>
      </c>
      <c r="B17" s="468">
        <v>14143</v>
      </c>
      <c r="C17" s="408">
        <v>7198</v>
      </c>
      <c r="D17" s="408">
        <v>1024</v>
      </c>
      <c r="E17" s="408">
        <v>5356</v>
      </c>
      <c r="F17" s="408">
        <v>27</v>
      </c>
      <c r="G17" s="408">
        <v>243</v>
      </c>
      <c r="H17" s="408">
        <v>548</v>
      </c>
      <c r="I17" s="408">
        <v>6938</v>
      </c>
      <c r="J17" s="408">
        <v>696</v>
      </c>
      <c r="K17" s="408">
        <v>5463</v>
      </c>
      <c r="L17" s="408">
        <v>97</v>
      </c>
      <c r="M17" s="408">
        <v>449</v>
      </c>
      <c r="N17" s="408">
        <v>233</v>
      </c>
      <c r="O17" s="566">
        <v>6</v>
      </c>
      <c r="P17" s="566">
        <v>1</v>
      </c>
    </row>
    <row r="18" spans="1:16" s="16" customFormat="1" ht="14.25">
      <c r="A18" s="241" t="s">
        <v>388</v>
      </c>
      <c r="B18" s="468">
        <v>10904</v>
      </c>
      <c r="C18" s="408">
        <v>5676</v>
      </c>
      <c r="D18" s="408">
        <v>627</v>
      </c>
      <c r="E18" s="408">
        <v>4448</v>
      </c>
      <c r="F18" s="408">
        <v>52</v>
      </c>
      <c r="G18" s="408">
        <v>216</v>
      </c>
      <c r="H18" s="408">
        <v>333</v>
      </c>
      <c r="I18" s="408">
        <v>5211</v>
      </c>
      <c r="J18" s="408">
        <v>469</v>
      </c>
      <c r="K18" s="408">
        <v>4056</v>
      </c>
      <c r="L18" s="408">
        <v>149</v>
      </c>
      <c r="M18" s="408">
        <v>359</v>
      </c>
      <c r="N18" s="408">
        <v>178</v>
      </c>
      <c r="O18" s="566">
        <v>11</v>
      </c>
      <c r="P18" s="566">
        <v>6</v>
      </c>
    </row>
    <row r="19" spans="1:16" s="16" customFormat="1" ht="14.25">
      <c r="A19" s="241" t="s">
        <v>389</v>
      </c>
      <c r="B19" s="468">
        <v>7568</v>
      </c>
      <c r="C19" s="408">
        <v>3784</v>
      </c>
      <c r="D19" s="408">
        <v>369</v>
      </c>
      <c r="E19" s="408">
        <v>3009</v>
      </c>
      <c r="F19" s="408">
        <v>61</v>
      </c>
      <c r="G19" s="408">
        <v>166</v>
      </c>
      <c r="H19" s="408">
        <v>179</v>
      </c>
      <c r="I19" s="408">
        <v>3762</v>
      </c>
      <c r="J19" s="408">
        <v>244</v>
      </c>
      <c r="K19" s="408">
        <v>2927</v>
      </c>
      <c r="L19" s="408">
        <v>208</v>
      </c>
      <c r="M19" s="408">
        <v>277</v>
      </c>
      <c r="N19" s="408">
        <v>106</v>
      </c>
      <c r="O19" s="566">
        <v>15</v>
      </c>
      <c r="P19" s="566">
        <v>7</v>
      </c>
    </row>
    <row r="20" spans="1:16" s="16" customFormat="1" ht="14.25">
      <c r="A20" s="241" t="s">
        <v>390</v>
      </c>
      <c r="B20" s="468">
        <v>7654</v>
      </c>
      <c r="C20" s="408">
        <v>3567</v>
      </c>
      <c r="D20" s="408">
        <v>323</v>
      </c>
      <c r="E20" s="408">
        <v>2841</v>
      </c>
      <c r="F20" s="408">
        <v>104</v>
      </c>
      <c r="G20" s="408">
        <v>153</v>
      </c>
      <c r="H20" s="408">
        <v>146</v>
      </c>
      <c r="I20" s="408">
        <v>4053</v>
      </c>
      <c r="J20" s="408">
        <v>214</v>
      </c>
      <c r="K20" s="408">
        <v>3027</v>
      </c>
      <c r="L20" s="408">
        <v>409</v>
      </c>
      <c r="M20" s="408">
        <v>290</v>
      </c>
      <c r="N20" s="408">
        <v>113</v>
      </c>
      <c r="O20" s="566">
        <v>20</v>
      </c>
      <c r="P20" s="566">
        <v>14</v>
      </c>
    </row>
    <row r="21" spans="1:16" s="16" customFormat="1" ht="14.25">
      <c r="A21" s="241" t="s">
        <v>391</v>
      </c>
      <c r="B21" s="468">
        <v>8838</v>
      </c>
      <c r="C21" s="408">
        <v>4201</v>
      </c>
      <c r="D21" s="408">
        <v>194</v>
      </c>
      <c r="E21" s="408">
        <v>3494</v>
      </c>
      <c r="F21" s="408">
        <v>196</v>
      </c>
      <c r="G21" s="408">
        <v>156</v>
      </c>
      <c r="H21" s="408">
        <v>161</v>
      </c>
      <c r="I21" s="408">
        <v>4569</v>
      </c>
      <c r="J21" s="408">
        <v>150</v>
      </c>
      <c r="K21" s="408">
        <v>3190</v>
      </c>
      <c r="L21" s="408">
        <v>786</v>
      </c>
      <c r="M21" s="408">
        <v>283</v>
      </c>
      <c r="N21" s="408">
        <v>160</v>
      </c>
      <c r="O21" s="566">
        <v>36</v>
      </c>
      <c r="P21" s="566">
        <v>32</v>
      </c>
    </row>
    <row r="22" spans="1:16" s="16" customFormat="1" ht="14.25">
      <c r="A22" s="241" t="s">
        <v>392</v>
      </c>
      <c r="B22" s="468">
        <v>6116</v>
      </c>
      <c r="C22" s="408">
        <v>2825</v>
      </c>
      <c r="D22" s="408">
        <v>83</v>
      </c>
      <c r="E22" s="408">
        <v>2362</v>
      </c>
      <c r="F22" s="408">
        <v>217</v>
      </c>
      <c r="G22" s="408">
        <v>78</v>
      </c>
      <c r="H22" s="408">
        <v>85</v>
      </c>
      <c r="I22" s="408">
        <v>3162</v>
      </c>
      <c r="J22" s="408">
        <v>86</v>
      </c>
      <c r="K22" s="408">
        <v>1823</v>
      </c>
      <c r="L22" s="408">
        <v>932</v>
      </c>
      <c r="M22" s="408">
        <v>148</v>
      </c>
      <c r="N22" s="408">
        <v>173</v>
      </c>
      <c r="O22" s="566">
        <v>48</v>
      </c>
      <c r="P22" s="566">
        <v>81</v>
      </c>
    </row>
    <row r="23" spans="1:16" s="16" customFormat="1" ht="14.25">
      <c r="A23" s="241" t="s">
        <v>771</v>
      </c>
      <c r="B23" s="468">
        <v>3915</v>
      </c>
      <c r="C23" s="408">
        <v>1696</v>
      </c>
      <c r="D23" s="408">
        <v>28</v>
      </c>
      <c r="E23" s="408">
        <v>1394</v>
      </c>
      <c r="F23" s="408">
        <v>169</v>
      </c>
      <c r="G23" s="408">
        <v>36</v>
      </c>
      <c r="H23" s="408">
        <v>69</v>
      </c>
      <c r="I23" s="408">
        <v>1973</v>
      </c>
      <c r="J23" s="408">
        <v>59</v>
      </c>
      <c r="K23" s="408">
        <v>864</v>
      </c>
      <c r="L23" s="408">
        <v>795</v>
      </c>
      <c r="M23" s="408">
        <v>90</v>
      </c>
      <c r="N23" s="408">
        <v>165</v>
      </c>
      <c r="O23" s="566">
        <v>72</v>
      </c>
      <c r="P23" s="566">
        <v>174</v>
      </c>
    </row>
    <row r="24" spans="1:16" s="16" customFormat="1" ht="14.25">
      <c r="A24" s="241" t="s">
        <v>772</v>
      </c>
      <c r="B24" s="468">
        <v>2176</v>
      </c>
      <c r="C24" s="408">
        <v>817</v>
      </c>
      <c r="D24" s="408">
        <v>11</v>
      </c>
      <c r="E24" s="408">
        <v>625</v>
      </c>
      <c r="F24" s="408">
        <v>142</v>
      </c>
      <c r="G24" s="408">
        <v>8</v>
      </c>
      <c r="H24" s="408">
        <v>31</v>
      </c>
      <c r="I24" s="408">
        <v>1023</v>
      </c>
      <c r="J24" s="408">
        <v>21</v>
      </c>
      <c r="K24" s="408">
        <v>260</v>
      </c>
      <c r="L24" s="408">
        <v>598</v>
      </c>
      <c r="M24" s="408">
        <v>42</v>
      </c>
      <c r="N24" s="408">
        <v>102</v>
      </c>
      <c r="O24" s="566">
        <v>79</v>
      </c>
      <c r="P24" s="566">
        <v>257</v>
      </c>
    </row>
    <row r="25" spans="1:16" s="16" customFormat="1" ht="14.25">
      <c r="A25" s="241" t="s">
        <v>773</v>
      </c>
      <c r="B25" s="468">
        <v>1018</v>
      </c>
      <c r="C25" s="408">
        <v>226</v>
      </c>
      <c r="D25" s="408">
        <v>4</v>
      </c>
      <c r="E25" s="408">
        <v>132</v>
      </c>
      <c r="F25" s="408">
        <v>73</v>
      </c>
      <c r="G25" s="408">
        <v>2</v>
      </c>
      <c r="H25" s="408">
        <v>15</v>
      </c>
      <c r="I25" s="408">
        <v>469</v>
      </c>
      <c r="J25" s="408">
        <v>15</v>
      </c>
      <c r="K25" s="408">
        <v>53</v>
      </c>
      <c r="L25" s="408">
        <v>314</v>
      </c>
      <c r="M25" s="408">
        <v>19</v>
      </c>
      <c r="N25" s="408">
        <v>68</v>
      </c>
      <c r="O25" s="566">
        <v>65</v>
      </c>
      <c r="P25" s="566">
        <v>258</v>
      </c>
    </row>
    <row r="26" spans="1:16" s="16" customFormat="1" ht="14.25">
      <c r="A26" s="241" t="s">
        <v>774</v>
      </c>
      <c r="B26" s="468">
        <v>221</v>
      </c>
      <c r="C26" s="408">
        <v>20</v>
      </c>
      <c r="D26" s="408" t="s">
        <v>156</v>
      </c>
      <c r="E26" s="408">
        <v>9</v>
      </c>
      <c r="F26" s="408">
        <v>11</v>
      </c>
      <c r="G26" s="408" t="s">
        <v>156</v>
      </c>
      <c r="H26" s="408" t="s">
        <v>156</v>
      </c>
      <c r="I26" s="408">
        <v>94</v>
      </c>
      <c r="J26" s="408">
        <v>3</v>
      </c>
      <c r="K26" s="408">
        <v>3</v>
      </c>
      <c r="L26" s="408">
        <v>76</v>
      </c>
      <c r="M26" s="408">
        <v>5</v>
      </c>
      <c r="N26" s="408">
        <v>7</v>
      </c>
      <c r="O26" s="566">
        <v>15</v>
      </c>
      <c r="P26" s="566">
        <v>92</v>
      </c>
    </row>
    <row r="27" spans="1:16" s="16" customFormat="1" ht="14.25">
      <c r="A27" s="241" t="s">
        <v>775</v>
      </c>
      <c r="B27" s="468">
        <v>33</v>
      </c>
      <c r="C27" s="408">
        <v>2</v>
      </c>
      <c r="D27" s="408" t="s">
        <v>156</v>
      </c>
      <c r="E27" s="408">
        <v>1</v>
      </c>
      <c r="F27" s="408" t="s">
        <v>156</v>
      </c>
      <c r="G27" s="408" t="s">
        <v>156</v>
      </c>
      <c r="H27" s="408">
        <v>1</v>
      </c>
      <c r="I27" s="408">
        <v>9</v>
      </c>
      <c r="J27" s="408" t="s">
        <v>156</v>
      </c>
      <c r="K27" s="408" t="s">
        <v>156</v>
      </c>
      <c r="L27" s="408">
        <v>8</v>
      </c>
      <c r="M27" s="408" t="s">
        <v>156</v>
      </c>
      <c r="N27" s="408">
        <v>1</v>
      </c>
      <c r="O27" s="566">
        <v>3</v>
      </c>
      <c r="P27" s="566">
        <v>19</v>
      </c>
    </row>
    <row r="28" spans="1:16" s="16" customFormat="1" ht="15" thickBot="1">
      <c r="A28" s="242" t="s">
        <v>577</v>
      </c>
      <c r="B28" s="469">
        <v>2972</v>
      </c>
      <c r="C28" s="409">
        <v>1793</v>
      </c>
      <c r="D28" s="409" t="s">
        <v>156</v>
      </c>
      <c r="E28" s="409" t="s">
        <v>156</v>
      </c>
      <c r="F28" s="409" t="s">
        <v>156</v>
      </c>
      <c r="G28" s="409" t="s">
        <v>156</v>
      </c>
      <c r="H28" s="409">
        <v>1793</v>
      </c>
      <c r="I28" s="409">
        <v>1177</v>
      </c>
      <c r="J28" s="409" t="s">
        <v>156</v>
      </c>
      <c r="K28" s="409" t="s">
        <v>156</v>
      </c>
      <c r="L28" s="409" t="s">
        <v>156</v>
      </c>
      <c r="M28" s="409" t="s">
        <v>156</v>
      </c>
      <c r="N28" s="409">
        <v>1177</v>
      </c>
      <c r="O28" s="567">
        <v>2</v>
      </c>
      <c r="P28" s="567" t="s">
        <v>156</v>
      </c>
    </row>
    <row r="29" spans="1:16" s="16" customFormat="1" ht="14.25">
      <c r="A29" s="476"/>
      <c r="B29" s="477"/>
      <c r="N29" s="30"/>
      <c r="P29" s="30" t="s">
        <v>578</v>
      </c>
    </row>
  </sheetData>
  <sheetProtection/>
  <mergeCells count="9">
    <mergeCell ref="A1:N1"/>
    <mergeCell ref="A4:A6"/>
    <mergeCell ref="B4:B6"/>
    <mergeCell ref="C4:N4"/>
    <mergeCell ref="O4:P4"/>
    <mergeCell ref="C5:H5"/>
    <mergeCell ref="I5:N5"/>
    <mergeCell ref="O5:O6"/>
    <mergeCell ref="P5:P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18"/>
  <sheetViews>
    <sheetView showGridLines="0" zoomScale="115" zoomScaleNormal="115" zoomScalePageLayoutView="0" workbookViewId="0" topLeftCell="A1">
      <selection activeCell="P17" sqref="P17"/>
    </sheetView>
  </sheetViews>
  <sheetFormatPr defaultColWidth="10.59765625" defaultRowHeight="15"/>
  <cols>
    <col min="1" max="4" width="1.8984375" style="119" customWidth="1"/>
    <col min="5" max="5" width="24.09765625" style="119" customWidth="1"/>
    <col min="6" max="8" width="15.8984375" style="119" customWidth="1"/>
    <col min="9" max="16384" width="10.59765625" style="119" customWidth="1"/>
  </cols>
  <sheetData>
    <row r="1" spans="1:8" ht="14.25" customHeight="1">
      <c r="A1" s="880" t="s">
        <v>549</v>
      </c>
      <c r="B1" s="880"/>
      <c r="C1" s="880"/>
      <c r="D1" s="880"/>
      <c r="E1" s="880"/>
      <c r="F1" s="880"/>
      <c r="G1" s="880"/>
      <c r="H1" s="880"/>
    </row>
    <row r="2" spans="1:8" s="423" customFormat="1" ht="14.25" customHeight="1">
      <c r="A2" s="472" t="s">
        <v>550</v>
      </c>
      <c r="B2" s="473"/>
      <c r="C2" s="473"/>
      <c r="D2" s="473"/>
      <c r="E2" s="473"/>
      <c r="F2" s="473"/>
      <c r="G2" s="474"/>
      <c r="H2" s="474"/>
    </row>
    <row r="3" spans="1:8" s="423" customFormat="1" ht="14.25" customHeight="1">
      <c r="A3" s="420"/>
      <c r="B3" s="421"/>
      <c r="C3" s="421"/>
      <c r="D3" s="421"/>
      <c r="E3" s="421"/>
      <c r="F3" s="421"/>
      <c r="G3" s="422"/>
      <c r="H3" s="422"/>
    </row>
    <row r="4" spans="1:8" s="423" customFormat="1" ht="14.25" customHeight="1" thickBot="1">
      <c r="A4" s="120"/>
      <c r="B4" s="120"/>
      <c r="C4" s="120"/>
      <c r="D4" s="120"/>
      <c r="E4" s="120"/>
      <c r="F4" s="120"/>
      <c r="G4" s="120"/>
      <c r="H4" s="121" t="s">
        <v>776</v>
      </c>
    </row>
    <row r="5" spans="1:8" s="423" customFormat="1" ht="14.25" customHeight="1">
      <c r="A5" s="881" t="s">
        <v>551</v>
      </c>
      <c r="B5" s="881"/>
      <c r="C5" s="881"/>
      <c r="D5" s="881"/>
      <c r="E5" s="882"/>
      <c r="F5" s="885" t="s">
        <v>7</v>
      </c>
      <c r="G5" s="885" t="s">
        <v>104</v>
      </c>
      <c r="H5" s="887" t="s">
        <v>167</v>
      </c>
    </row>
    <row r="6" spans="1:8" s="423" customFormat="1" ht="14.25" customHeight="1">
      <c r="A6" s="883"/>
      <c r="B6" s="883"/>
      <c r="C6" s="883"/>
      <c r="D6" s="883"/>
      <c r="E6" s="884"/>
      <c r="F6" s="886"/>
      <c r="G6" s="886"/>
      <c r="H6" s="888"/>
    </row>
    <row r="7" spans="1:8" s="423" customFormat="1" ht="14.25" customHeight="1">
      <c r="A7" s="215"/>
      <c r="B7" s="215"/>
      <c r="C7" s="215"/>
      <c r="D7" s="215"/>
      <c r="E7" s="216"/>
      <c r="F7" s="122"/>
      <c r="G7" s="122"/>
      <c r="H7" s="122"/>
    </row>
    <row r="8" spans="1:8" s="423" customFormat="1" ht="14.25" customHeight="1">
      <c r="A8" s="215" t="s">
        <v>168</v>
      </c>
      <c r="B8" s="215"/>
      <c r="C8" s="215"/>
      <c r="D8" s="215"/>
      <c r="E8" s="515"/>
      <c r="F8" s="516">
        <v>80250</v>
      </c>
      <c r="G8" s="516">
        <v>169950</v>
      </c>
      <c r="H8" s="517">
        <v>2.11776</v>
      </c>
    </row>
    <row r="9" spans="1:8" s="423" customFormat="1" ht="14.25" customHeight="1">
      <c r="A9" s="215"/>
      <c r="B9" s="518" t="s">
        <v>169</v>
      </c>
      <c r="C9" s="518"/>
      <c r="D9" s="518"/>
      <c r="E9" s="515"/>
      <c r="F9" s="519">
        <v>78707</v>
      </c>
      <c r="G9" s="519">
        <v>168187</v>
      </c>
      <c r="H9" s="517">
        <v>2.13687</v>
      </c>
    </row>
    <row r="10" spans="1:8" s="423" customFormat="1" ht="14.25" customHeight="1">
      <c r="A10" s="215"/>
      <c r="B10" s="215"/>
      <c r="C10" s="215" t="s">
        <v>170</v>
      </c>
      <c r="D10" s="215"/>
      <c r="E10" s="515"/>
      <c r="F10" s="516">
        <v>77761</v>
      </c>
      <c r="G10" s="516">
        <v>166643</v>
      </c>
      <c r="H10" s="517">
        <v>2.14302</v>
      </c>
    </row>
    <row r="11" spans="1:8" s="423" customFormat="1" ht="14.25" customHeight="1">
      <c r="A11" s="215"/>
      <c r="B11" s="215"/>
      <c r="C11" s="215"/>
      <c r="D11" s="215" t="s">
        <v>171</v>
      </c>
      <c r="E11" s="515"/>
      <c r="F11" s="516">
        <v>37604</v>
      </c>
      <c r="G11" s="516">
        <v>102056</v>
      </c>
      <c r="H11" s="517">
        <v>2.71397</v>
      </c>
    </row>
    <row r="12" spans="1:8" s="423" customFormat="1" ht="14.25" customHeight="1">
      <c r="A12" s="215"/>
      <c r="B12" s="215"/>
      <c r="C12" s="215"/>
      <c r="D12" s="518" t="s">
        <v>393</v>
      </c>
      <c r="E12" s="515"/>
      <c r="F12" s="516">
        <v>3266</v>
      </c>
      <c r="G12" s="516">
        <v>7846</v>
      </c>
      <c r="H12" s="517">
        <v>2.40233</v>
      </c>
    </row>
    <row r="13" spans="1:8" s="423" customFormat="1" ht="14.25" customHeight="1">
      <c r="A13" s="215"/>
      <c r="B13" s="215"/>
      <c r="C13" s="215"/>
      <c r="D13" s="215" t="s">
        <v>172</v>
      </c>
      <c r="E13" s="515"/>
      <c r="F13" s="516">
        <v>32363</v>
      </c>
      <c r="G13" s="516">
        <v>48827</v>
      </c>
      <c r="H13" s="517">
        <v>1.50873</v>
      </c>
    </row>
    <row r="14" spans="1:8" s="423" customFormat="1" ht="14.25" customHeight="1">
      <c r="A14" s="215"/>
      <c r="B14" s="215"/>
      <c r="C14" s="215"/>
      <c r="D14" s="215" t="s">
        <v>173</v>
      </c>
      <c r="E14" s="515"/>
      <c r="F14" s="516">
        <v>4528</v>
      </c>
      <c r="G14" s="516">
        <v>7914</v>
      </c>
      <c r="H14" s="517">
        <v>1.74779</v>
      </c>
    </row>
    <row r="15" spans="1:8" s="423" customFormat="1" ht="14.25" customHeight="1">
      <c r="A15" s="215"/>
      <c r="B15" s="215"/>
      <c r="C15" s="215" t="s">
        <v>174</v>
      </c>
      <c r="D15" s="215"/>
      <c r="E15" s="515"/>
      <c r="F15" s="516">
        <v>946</v>
      </c>
      <c r="G15" s="516">
        <v>1544</v>
      </c>
      <c r="H15" s="517">
        <v>1.63214</v>
      </c>
    </row>
    <row r="16" spans="1:8" s="423" customFormat="1" ht="14.25" customHeight="1">
      <c r="A16" s="215"/>
      <c r="B16" s="215" t="s">
        <v>175</v>
      </c>
      <c r="C16" s="215"/>
      <c r="D16" s="215"/>
      <c r="E16" s="515"/>
      <c r="F16" s="516">
        <v>1543</v>
      </c>
      <c r="G16" s="516">
        <v>1763</v>
      </c>
      <c r="H16" s="517">
        <v>1.14258</v>
      </c>
    </row>
    <row r="17" spans="1:16" s="423" customFormat="1" ht="14.25" customHeight="1" thickBot="1">
      <c r="A17" s="215"/>
      <c r="B17" s="215" t="s">
        <v>543</v>
      </c>
      <c r="C17" s="215"/>
      <c r="D17" s="215"/>
      <c r="E17" s="515"/>
      <c r="F17" s="520" t="s">
        <v>156</v>
      </c>
      <c r="G17" s="520" t="s">
        <v>156</v>
      </c>
      <c r="H17" s="521" t="s">
        <v>156</v>
      </c>
      <c r="I17" s="471"/>
      <c r="P17" s="471"/>
    </row>
    <row r="18" spans="1:8" s="423" customFormat="1" ht="14.25" customHeight="1">
      <c r="A18" s="123"/>
      <c r="B18" s="123"/>
      <c r="C18" s="123"/>
      <c r="D18" s="123"/>
      <c r="E18" s="123"/>
      <c r="F18" s="123"/>
      <c r="G18" s="123"/>
      <c r="H18" s="124" t="s">
        <v>18</v>
      </c>
    </row>
  </sheetData>
  <sheetProtection/>
  <mergeCells count="5">
    <mergeCell ref="A1:H1"/>
    <mergeCell ref="A5:E6"/>
    <mergeCell ref="F5:F6"/>
    <mergeCell ref="G5:G6"/>
    <mergeCell ref="H5:H6"/>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24"/>
  <sheetViews>
    <sheetView showGridLines="0" zoomScalePageLayoutView="0" workbookViewId="0" topLeftCell="A1">
      <selection activeCell="N33" sqref="N33"/>
    </sheetView>
  </sheetViews>
  <sheetFormatPr defaultColWidth="10.59765625" defaultRowHeight="15"/>
  <cols>
    <col min="1" max="3" width="1.8984375" style="0" customWidth="1"/>
    <col min="4" max="4" width="23.3984375" style="0" customWidth="1"/>
    <col min="5" max="5" width="7.69921875" style="0" customWidth="1"/>
    <col min="6" max="6" width="6.59765625" style="0" customWidth="1"/>
    <col min="7" max="7" width="6.19921875" style="0" customWidth="1"/>
    <col min="8" max="8" width="7.5" style="0" customWidth="1"/>
    <col min="9" max="13" width="6.59765625" style="0" customWidth="1"/>
    <col min="14" max="15" width="5.59765625" style="0" customWidth="1"/>
  </cols>
  <sheetData>
    <row r="1" spans="1:15" ht="15.75" customHeight="1">
      <c r="A1" s="1" t="s">
        <v>536</v>
      </c>
      <c r="B1" s="47"/>
      <c r="C1" s="47"/>
      <c r="D1" s="47"/>
      <c r="E1" s="47"/>
      <c r="F1" s="47"/>
      <c r="G1" s="47"/>
      <c r="H1" s="47"/>
      <c r="I1" s="47"/>
      <c r="J1" s="47"/>
      <c r="K1" s="47"/>
      <c r="L1" s="47"/>
      <c r="M1" s="47"/>
      <c r="N1" s="47"/>
      <c r="O1" s="47"/>
    </row>
    <row r="2" spans="1:15" ht="15.75" customHeight="1">
      <c r="A2" s="1" t="s">
        <v>552</v>
      </c>
      <c r="B2" s="47"/>
      <c r="C2" s="47"/>
      <c r="D2" s="47"/>
      <c r="E2" s="47"/>
      <c r="F2" s="47"/>
      <c r="G2" s="47"/>
      <c r="H2" s="47"/>
      <c r="I2" s="47"/>
      <c r="J2" s="47"/>
      <c r="K2" s="47"/>
      <c r="L2" s="47"/>
      <c r="M2" s="47"/>
      <c r="N2" s="47"/>
      <c r="O2" s="47"/>
    </row>
    <row r="3" spans="1:15" ht="15.75" customHeight="1">
      <c r="A3" s="18"/>
      <c r="B3" s="18"/>
      <c r="C3" s="18"/>
      <c r="D3" s="18"/>
      <c r="E3" s="18"/>
      <c r="F3" s="18"/>
      <c r="G3" s="18"/>
      <c r="H3" s="18"/>
      <c r="I3" s="18"/>
      <c r="J3" s="18"/>
      <c r="K3" s="18"/>
      <c r="L3" s="18"/>
      <c r="M3" s="18"/>
      <c r="N3" s="18"/>
      <c r="O3" s="18"/>
    </row>
    <row r="4" spans="1:16" ht="15.75" customHeight="1" thickBot="1">
      <c r="A4" s="81"/>
      <c r="B4" s="81"/>
      <c r="C4" s="81"/>
      <c r="D4" s="81"/>
      <c r="E4" s="81"/>
      <c r="F4" s="81"/>
      <c r="G4" s="81"/>
      <c r="H4" s="81"/>
      <c r="I4" s="107"/>
      <c r="J4" s="81"/>
      <c r="K4" s="81"/>
      <c r="L4" s="81"/>
      <c r="M4" s="81"/>
      <c r="N4" s="104"/>
      <c r="O4" s="104" t="s">
        <v>777</v>
      </c>
      <c r="P4" s="103"/>
    </row>
    <row r="5" spans="1:15" ht="15.75" customHeight="1">
      <c r="A5" s="889" t="s">
        <v>537</v>
      </c>
      <c r="B5" s="890"/>
      <c r="C5" s="890"/>
      <c r="D5" s="891"/>
      <c r="E5" s="125"/>
      <c r="F5" s="125"/>
      <c r="G5" s="125"/>
      <c r="H5" s="126" t="s">
        <v>176</v>
      </c>
      <c r="I5" s="126"/>
      <c r="J5" s="126"/>
      <c r="K5" s="126"/>
      <c r="L5" s="126"/>
      <c r="M5" s="126"/>
      <c r="N5" s="127"/>
      <c r="O5" s="127"/>
    </row>
    <row r="6" spans="1:15" ht="15.75" customHeight="1">
      <c r="A6" s="892"/>
      <c r="B6" s="892"/>
      <c r="C6" s="892"/>
      <c r="D6" s="893"/>
      <c r="E6" s="128" t="s">
        <v>103</v>
      </c>
      <c r="F6" s="128" t="s">
        <v>177</v>
      </c>
      <c r="G6" s="128" t="s">
        <v>178</v>
      </c>
      <c r="H6" s="896" t="s">
        <v>103</v>
      </c>
      <c r="I6" s="128" t="s">
        <v>179</v>
      </c>
      <c r="J6" s="128" t="s">
        <v>180</v>
      </c>
      <c r="K6" s="128" t="s">
        <v>538</v>
      </c>
      <c r="L6" s="128" t="s">
        <v>539</v>
      </c>
      <c r="M6" s="128" t="s">
        <v>540</v>
      </c>
      <c r="N6" s="129" t="s">
        <v>181</v>
      </c>
      <c r="O6" s="129" t="s">
        <v>778</v>
      </c>
    </row>
    <row r="7" spans="1:15" ht="15.75" customHeight="1">
      <c r="A7" s="894"/>
      <c r="B7" s="894"/>
      <c r="C7" s="894"/>
      <c r="D7" s="895"/>
      <c r="E7" s="470"/>
      <c r="F7" s="125"/>
      <c r="G7" s="125"/>
      <c r="H7" s="897"/>
      <c r="I7" s="128" t="s">
        <v>182</v>
      </c>
      <c r="J7" s="128" t="s">
        <v>182</v>
      </c>
      <c r="K7" s="128" t="s">
        <v>182</v>
      </c>
      <c r="L7" s="128" t="s">
        <v>182</v>
      </c>
      <c r="M7" s="128" t="s">
        <v>183</v>
      </c>
      <c r="N7" s="129"/>
      <c r="O7" s="129" t="s">
        <v>779</v>
      </c>
    </row>
    <row r="8" spans="1:16" ht="15.75" customHeight="1">
      <c r="A8" s="17" t="s">
        <v>157</v>
      </c>
      <c r="B8" s="17"/>
      <c r="C8" s="17"/>
      <c r="D8" s="17"/>
      <c r="E8" s="522">
        <v>80250</v>
      </c>
      <c r="F8" s="667">
        <v>15681</v>
      </c>
      <c r="G8" s="667">
        <v>1651</v>
      </c>
      <c r="H8" s="667">
        <v>61341</v>
      </c>
      <c r="I8" s="667">
        <v>11214</v>
      </c>
      <c r="J8" s="667">
        <v>24230</v>
      </c>
      <c r="K8" s="667">
        <v>9473</v>
      </c>
      <c r="L8" s="667">
        <v>12839</v>
      </c>
      <c r="M8" s="667">
        <v>3585</v>
      </c>
      <c r="N8" s="667">
        <v>34</v>
      </c>
      <c r="O8" s="667">
        <v>1543</v>
      </c>
      <c r="P8" s="103"/>
    </row>
    <row r="9" spans="1:17" ht="15.75" customHeight="1">
      <c r="A9" s="17"/>
      <c r="B9" s="17" t="s">
        <v>542</v>
      </c>
      <c r="C9" s="17"/>
      <c r="D9" s="17"/>
      <c r="E9" s="522">
        <v>78707</v>
      </c>
      <c r="F9" s="523">
        <v>15681</v>
      </c>
      <c r="G9" s="523">
        <v>1651</v>
      </c>
      <c r="H9" s="523">
        <v>61341</v>
      </c>
      <c r="I9" s="523">
        <v>11214</v>
      </c>
      <c r="J9" s="523">
        <v>24230</v>
      </c>
      <c r="K9" s="524">
        <v>9473</v>
      </c>
      <c r="L9" s="524">
        <v>12839</v>
      </c>
      <c r="M9" s="524">
        <v>3585</v>
      </c>
      <c r="N9" s="106">
        <v>34</v>
      </c>
      <c r="O9" s="526" t="s">
        <v>156</v>
      </c>
      <c r="P9" s="103"/>
      <c r="Q9" s="253"/>
    </row>
    <row r="10" spans="1:17" ht="15.75" customHeight="1">
      <c r="A10" s="17"/>
      <c r="B10" s="17"/>
      <c r="C10" s="17" t="s">
        <v>170</v>
      </c>
      <c r="D10" s="17"/>
      <c r="E10" s="522">
        <v>77761</v>
      </c>
      <c r="F10" s="523">
        <v>15422</v>
      </c>
      <c r="G10" s="523">
        <v>1622</v>
      </c>
      <c r="H10" s="523">
        <v>60685</v>
      </c>
      <c r="I10" s="523">
        <v>11051</v>
      </c>
      <c r="J10" s="523">
        <v>23908</v>
      </c>
      <c r="K10" s="524">
        <v>9380</v>
      </c>
      <c r="L10" s="524">
        <v>12780</v>
      </c>
      <c r="M10" s="524">
        <v>3566</v>
      </c>
      <c r="N10" s="106">
        <v>32</v>
      </c>
      <c r="O10" s="526" t="s">
        <v>156</v>
      </c>
      <c r="Q10" s="253"/>
    </row>
    <row r="11" spans="1:17" ht="15.75" customHeight="1">
      <c r="A11" s="17"/>
      <c r="B11" s="17"/>
      <c r="C11" s="17"/>
      <c r="D11" s="17" t="s">
        <v>171</v>
      </c>
      <c r="E11" s="522">
        <v>37604</v>
      </c>
      <c r="F11" s="523">
        <v>14931</v>
      </c>
      <c r="G11" s="523">
        <v>1153</v>
      </c>
      <c r="H11" s="523">
        <v>21507</v>
      </c>
      <c r="I11" s="523">
        <v>534</v>
      </c>
      <c r="J11" s="523">
        <v>3653</v>
      </c>
      <c r="K11" s="524">
        <f>F11/E11</f>
        <v>0.39705882352941174</v>
      </c>
      <c r="L11" s="524">
        <v>9440</v>
      </c>
      <c r="M11" s="524">
        <v>3020</v>
      </c>
      <c r="N11" s="106">
        <v>13</v>
      </c>
      <c r="O11" s="526" t="s">
        <v>156</v>
      </c>
      <c r="Q11" s="253"/>
    </row>
    <row r="12" spans="1:17" ht="15.75" customHeight="1">
      <c r="A12" s="17"/>
      <c r="B12" s="17"/>
      <c r="C12" s="17"/>
      <c r="D12" s="17" t="s">
        <v>417</v>
      </c>
      <c r="E12" s="522">
        <v>3266</v>
      </c>
      <c r="F12" s="525" t="s">
        <v>156</v>
      </c>
      <c r="G12" s="523">
        <v>10</v>
      </c>
      <c r="H12" s="523">
        <v>3256</v>
      </c>
      <c r="I12" s="523">
        <v>29</v>
      </c>
      <c r="J12" s="523">
        <v>460</v>
      </c>
      <c r="K12" s="524">
        <v>463</v>
      </c>
      <c r="L12" s="524">
        <v>1915</v>
      </c>
      <c r="M12" s="524">
        <v>389</v>
      </c>
      <c r="N12" s="526" t="s">
        <v>156</v>
      </c>
      <c r="O12" s="526" t="s">
        <v>156</v>
      </c>
      <c r="Q12" s="253"/>
    </row>
    <row r="13" spans="1:17" ht="15.75" customHeight="1">
      <c r="A13" s="17"/>
      <c r="B13" s="17"/>
      <c r="C13" s="17"/>
      <c r="D13" s="17" t="s">
        <v>172</v>
      </c>
      <c r="E13" s="522">
        <v>32363</v>
      </c>
      <c r="F13" s="523">
        <v>383</v>
      </c>
      <c r="G13" s="523">
        <v>422</v>
      </c>
      <c r="H13" s="523">
        <v>31549</v>
      </c>
      <c r="I13" s="523">
        <v>10057</v>
      </c>
      <c r="J13" s="523">
        <v>17364</v>
      </c>
      <c r="K13" s="524">
        <v>3045</v>
      </c>
      <c r="L13" s="524">
        <v>974</v>
      </c>
      <c r="M13" s="524">
        <v>109</v>
      </c>
      <c r="N13" s="106">
        <v>9</v>
      </c>
      <c r="O13" s="526" t="s">
        <v>156</v>
      </c>
      <c r="Q13" s="253"/>
    </row>
    <row r="14" spans="1:17" ht="15.75" customHeight="1">
      <c r="A14" s="17"/>
      <c r="B14" s="17"/>
      <c r="C14" s="17"/>
      <c r="D14" s="17" t="s">
        <v>173</v>
      </c>
      <c r="E14" s="522">
        <v>4528</v>
      </c>
      <c r="F14" s="523">
        <v>108</v>
      </c>
      <c r="G14" s="523">
        <v>37</v>
      </c>
      <c r="H14" s="523">
        <v>4373</v>
      </c>
      <c r="I14" s="523">
        <v>431</v>
      </c>
      <c r="J14" s="523">
        <v>2431</v>
      </c>
      <c r="K14" s="524">
        <v>1012</v>
      </c>
      <c r="L14" s="524">
        <v>451</v>
      </c>
      <c r="M14" s="524">
        <v>48</v>
      </c>
      <c r="N14" s="106">
        <v>10</v>
      </c>
      <c r="O14" s="526" t="s">
        <v>156</v>
      </c>
      <c r="Q14" s="253"/>
    </row>
    <row r="15" spans="1:17" ht="15.75" customHeight="1">
      <c r="A15" s="17"/>
      <c r="B15" s="17"/>
      <c r="C15" s="17" t="s">
        <v>174</v>
      </c>
      <c r="D15" s="17"/>
      <c r="E15" s="522">
        <v>946</v>
      </c>
      <c r="F15" s="523">
        <v>259</v>
      </c>
      <c r="G15" s="523">
        <v>29</v>
      </c>
      <c r="H15" s="523">
        <v>656</v>
      </c>
      <c r="I15" s="523">
        <v>163</v>
      </c>
      <c r="J15" s="523">
        <v>322</v>
      </c>
      <c r="K15" s="524">
        <v>93</v>
      </c>
      <c r="L15" s="524">
        <v>59</v>
      </c>
      <c r="M15" s="524">
        <v>19</v>
      </c>
      <c r="N15" s="523">
        <v>2</v>
      </c>
      <c r="O15" s="525" t="s">
        <v>156</v>
      </c>
      <c r="Q15" s="253"/>
    </row>
    <row r="16" spans="1:17" ht="15.75" customHeight="1">
      <c r="A16" s="17" t="s">
        <v>158</v>
      </c>
      <c r="B16" s="17"/>
      <c r="C16" s="17"/>
      <c r="D16" s="17"/>
      <c r="E16" s="522">
        <v>169950</v>
      </c>
      <c r="F16" s="525">
        <v>43263</v>
      </c>
      <c r="G16" s="525">
        <v>3820</v>
      </c>
      <c r="H16" s="525">
        <v>121021</v>
      </c>
      <c r="I16" s="525">
        <v>14927</v>
      </c>
      <c r="J16" s="525">
        <v>40473</v>
      </c>
      <c r="K16" s="525">
        <v>21611</v>
      </c>
      <c r="L16" s="525">
        <v>33572</v>
      </c>
      <c r="M16" s="525">
        <v>10438</v>
      </c>
      <c r="N16" s="525">
        <v>83</v>
      </c>
      <c r="O16" s="525">
        <v>1763</v>
      </c>
      <c r="Q16" s="253"/>
    </row>
    <row r="17" spans="1:17" ht="15.75" customHeight="1">
      <c r="A17" s="17"/>
      <c r="B17" s="17" t="s">
        <v>169</v>
      </c>
      <c r="C17" s="17"/>
      <c r="D17" s="17"/>
      <c r="E17" s="522">
        <v>168187</v>
      </c>
      <c r="F17" s="523">
        <v>43263</v>
      </c>
      <c r="G17" s="523">
        <v>3820</v>
      </c>
      <c r="H17" s="523">
        <v>121021</v>
      </c>
      <c r="I17" s="523">
        <v>14927</v>
      </c>
      <c r="J17" s="523">
        <v>40473</v>
      </c>
      <c r="K17" s="524">
        <v>21611</v>
      </c>
      <c r="L17" s="524">
        <v>33572</v>
      </c>
      <c r="M17" s="524">
        <v>10438</v>
      </c>
      <c r="N17" s="106">
        <v>83</v>
      </c>
      <c r="O17" s="526" t="s">
        <v>156</v>
      </c>
      <c r="Q17" s="253"/>
    </row>
    <row r="18" spans="1:17" ht="15.75" customHeight="1">
      <c r="A18" s="17"/>
      <c r="B18" s="17"/>
      <c r="C18" s="17" t="s">
        <v>170</v>
      </c>
      <c r="D18" s="17"/>
      <c r="E18" s="522">
        <v>166643</v>
      </c>
      <c r="F18" s="523">
        <v>42665</v>
      </c>
      <c r="G18" s="523">
        <v>3760</v>
      </c>
      <c r="H18" s="523">
        <v>120137</v>
      </c>
      <c r="I18" s="523">
        <v>14738</v>
      </c>
      <c r="J18" s="523">
        <v>40062</v>
      </c>
      <c r="K18" s="524">
        <v>21473</v>
      </c>
      <c r="L18" s="524">
        <v>33460</v>
      </c>
      <c r="M18" s="524">
        <v>10404</v>
      </c>
      <c r="N18" s="106">
        <v>81</v>
      </c>
      <c r="O18" s="526" t="s">
        <v>156</v>
      </c>
      <c r="Q18" s="253"/>
    </row>
    <row r="19" spans="1:17" ht="15.75" customHeight="1">
      <c r="A19" s="17"/>
      <c r="B19" s="17"/>
      <c r="C19" s="17"/>
      <c r="D19" s="17" t="s">
        <v>171</v>
      </c>
      <c r="E19" s="522">
        <v>102056</v>
      </c>
      <c r="F19" s="523">
        <v>41193</v>
      </c>
      <c r="G19" s="523">
        <v>2672</v>
      </c>
      <c r="H19" s="523">
        <v>58157</v>
      </c>
      <c r="I19" s="523">
        <v>1046</v>
      </c>
      <c r="J19" s="523">
        <v>9414</v>
      </c>
      <c r="K19" s="524">
        <v>13065</v>
      </c>
      <c r="L19" s="524">
        <v>25529</v>
      </c>
      <c r="M19" s="524">
        <v>9103</v>
      </c>
      <c r="N19" s="106">
        <v>34</v>
      </c>
      <c r="O19" s="526" t="s">
        <v>156</v>
      </c>
      <c r="Q19" s="253"/>
    </row>
    <row r="20" spans="1:17" ht="15.75" customHeight="1">
      <c r="A20" s="17"/>
      <c r="B20" s="17"/>
      <c r="C20" s="17"/>
      <c r="D20" s="17" t="s">
        <v>417</v>
      </c>
      <c r="E20" s="522">
        <v>7846</v>
      </c>
      <c r="F20" s="525" t="s">
        <v>156</v>
      </c>
      <c r="G20" s="523">
        <v>28</v>
      </c>
      <c r="H20" s="523">
        <v>7818</v>
      </c>
      <c r="I20" s="523">
        <v>46</v>
      </c>
      <c r="J20" s="523">
        <v>1055</v>
      </c>
      <c r="K20" s="524">
        <v>1290</v>
      </c>
      <c r="L20" s="524">
        <v>4595</v>
      </c>
      <c r="M20" s="524">
        <v>832</v>
      </c>
      <c r="N20" s="526" t="s">
        <v>156</v>
      </c>
      <c r="O20" s="526" t="s">
        <v>156</v>
      </c>
      <c r="P20" s="198"/>
      <c r="Q20" s="253"/>
    </row>
    <row r="21" spans="1:17" ht="15.75" customHeight="1">
      <c r="A21" s="17"/>
      <c r="B21" s="17"/>
      <c r="C21" s="17"/>
      <c r="D21" s="17" t="s">
        <v>172</v>
      </c>
      <c r="E21" s="522">
        <v>48827</v>
      </c>
      <c r="F21" s="523">
        <v>1147</v>
      </c>
      <c r="G21" s="523">
        <v>967</v>
      </c>
      <c r="H21" s="523">
        <v>46691</v>
      </c>
      <c r="I21" s="523">
        <v>13087</v>
      </c>
      <c r="J21" s="523">
        <v>25676</v>
      </c>
      <c r="K21" s="524">
        <v>5290</v>
      </c>
      <c r="L21" s="524">
        <v>2309</v>
      </c>
      <c r="M21" s="524">
        <v>329</v>
      </c>
      <c r="N21" s="106">
        <v>22</v>
      </c>
      <c r="O21" s="526" t="s">
        <v>156</v>
      </c>
      <c r="P21" s="198"/>
      <c r="Q21" s="253"/>
    </row>
    <row r="22" spans="1:17" ht="15.75" customHeight="1">
      <c r="A22" s="17"/>
      <c r="B22" s="17"/>
      <c r="C22" s="17"/>
      <c r="D22" s="17" t="s">
        <v>173</v>
      </c>
      <c r="E22" s="522">
        <v>7914</v>
      </c>
      <c r="F22" s="523">
        <v>325</v>
      </c>
      <c r="G22" s="523">
        <v>93</v>
      </c>
      <c r="H22" s="523">
        <v>7471</v>
      </c>
      <c r="I22" s="523">
        <v>559</v>
      </c>
      <c r="J22" s="523">
        <v>3917</v>
      </c>
      <c r="K22" s="524">
        <v>1828</v>
      </c>
      <c r="L22" s="524">
        <v>1027</v>
      </c>
      <c r="M22" s="524">
        <v>140</v>
      </c>
      <c r="N22" s="451">
        <v>25</v>
      </c>
      <c r="O22" s="528" t="s">
        <v>156</v>
      </c>
      <c r="P22" s="198"/>
      <c r="Q22" s="253"/>
    </row>
    <row r="23" spans="1:17" ht="15.75" customHeight="1" thickBot="1">
      <c r="A23" s="12"/>
      <c r="B23" s="12"/>
      <c r="C23" s="12" t="s">
        <v>174</v>
      </c>
      <c r="D23" s="12"/>
      <c r="E23" s="522">
        <v>1544</v>
      </c>
      <c r="F23" s="453">
        <v>598</v>
      </c>
      <c r="G23" s="453">
        <v>60</v>
      </c>
      <c r="H23" s="453">
        <v>884</v>
      </c>
      <c r="I23" s="453">
        <v>189</v>
      </c>
      <c r="J23" s="453">
        <v>411</v>
      </c>
      <c r="K23" s="527">
        <v>138</v>
      </c>
      <c r="L23" s="527">
        <v>112</v>
      </c>
      <c r="M23" s="527">
        <v>34</v>
      </c>
      <c r="N23" s="528">
        <v>2</v>
      </c>
      <c r="O23" s="528" t="s">
        <v>156</v>
      </c>
      <c r="P23" s="198"/>
      <c r="Q23" s="253"/>
    </row>
    <row r="24" spans="1:15" ht="14.25">
      <c r="A24" s="90"/>
      <c r="B24" s="90"/>
      <c r="C24" s="90"/>
      <c r="D24" s="90"/>
      <c r="E24" s="90"/>
      <c r="F24" s="90"/>
      <c r="G24" s="90"/>
      <c r="H24" s="90"/>
      <c r="I24" s="90"/>
      <c r="J24" s="90"/>
      <c r="K24" s="90"/>
      <c r="L24" s="90"/>
      <c r="M24" s="90"/>
      <c r="N24" s="131"/>
      <c r="O24" s="131" t="s">
        <v>292</v>
      </c>
    </row>
  </sheetData>
  <sheetProtection/>
  <mergeCells count="2">
    <mergeCell ref="A5:D7"/>
    <mergeCell ref="H6:H7"/>
  </mergeCells>
  <printOptions/>
  <pageMargins left="0.75" right="0.75" top="1" bottom="1" header="0.512" footer="0.512"/>
  <pageSetup horizontalDpi="600" verticalDpi="600" orientation="portrait" paperSize="9" scale="79" r:id="rId2"/>
  <colBreaks count="1" manualBreakCount="1">
    <brk id="15" max="65535" man="1"/>
  </colBreaks>
  <drawing r:id="rId1"/>
</worksheet>
</file>

<file path=xl/worksheets/sheet13.xml><?xml version="1.0" encoding="utf-8"?>
<worksheet xmlns="http://schemas.openxmlformats.org/spreadsheetml/2006/main" xmlns:r="http://schemas.openxmlformats.org/officeDocument/2006/relationships">
  <dimension ref="A1:O30"/>
  <sheetViews>
    <sheetView showGridLines="0" zoomScalePageLayoutView="0" workbookViewId="0" topLeftCell="A16">
      <selection activeCell="R15" sqref="R15"/>
    </sheetView>
  </sheetViews>
  <sheetFormatPr defaultColWidth="10.59765625" defaultRowHeight="15"/>
  <cols>
    <col min="1" max="1" width="1.8984375" style="0" customWidth="1"/>
    <col min="2" max="2" width="8.3984375" style="0" customWidth="1"/>
    <col min="3" max="13" width="7.09765625" style="0" customWidth="1"/>
  </cols>
  <sheetData>
    <row r="1" spans="1:13" ht="14.25">
      <c r="A1" s="910" t="s">
        <v>544</v>
      </c>
      <c r="B1" s="910"/>
      <c r="C1" s="910"/>
      <c r="D1" s="910"/>
      <c r="E1" s="910"/>
      <c r="F1" s="910"/>
      <c r="G1" s="910"/>
      <c r="H1" s="910"/>
      <c r="I1" s="910"/>
      <c r="J1" s="910"/>
      <c r="K1" s="910"/>
      <c r="L1" s="910"/>
      <c r="M1" s="466"/>
    </row>
    <row r="2" spans="1:13" ht="14.25">
      <c r="A2" s="115" t="s">
        <v>304</v>
      </c>
      <c r="B2" s="47"/>
      <c r="C2" s="47"/>
      <c r="D2" s="3"/>
      <c r="E2" s="47"/>
      <c r="F2" s="47"/>
      <c r="G2" s="47"/>
      <c r="H2" s="47"/>
      <c r="I2" s="47"/>
      <c r="J2" s="47"/>
      <c r="K2" s="47"/>
      <c r="L2" s="47"/>
      <c r="M2" s="47"/>
    </row>
    <row r="4" spans="1:13" ht="15" thickBot="1">
      <c r="A4" s="91"/>
      <c r="B4" s="91"/>
      <c r="C4" s="91"/>
      <c r="D4" s="91"/>
      <c r="E4" s="91"/>
      <c r="F4" s="91"/>
      <c r="G4" s="91"/>
      <c r="H4" s="91"/>
      <c r="I4" s="91"/>
      <c r="J4" s="132"/>
      <c r="K4" s="91"/>
      <c r="L4" s="92"/>
      <c r="M4" s="92" t="s">
        <v>783</v>
      </c>
    </row>
    <row r="5" spans="1:13" ht="19.5" customHeight="1">
      <c r="A5" s="106"/>
      <c r="B5" s="133"/>
      <c r="C5" s="133"/>
      <c r="D5" s="134" t="s">
        <v>184</v>
      </c>
      <c r="E5" s="135"/>
      <c r="F5" s="135"/>
      <c r="G5" s="135"/>
      <c r="H5" s="135"/>
      <c r="I5" s="135"/>
      <c r="J5" s="135"/>
      <c r="K5" s="135"/>
      <c r="L5" s="907" t="s">
        <v>175</v>
      </c>
      <c r="M5" s="907" t="s">
        <v>543</v>
      </c>
    </row>
    <row r="6" spans="1:13" ht="19.5" customHeight="1">
      <c r="A6" s="136" t="s">
        <v>185</v>
      </c>
      <c r="B6" s="133"/>
      <c r="C6" s="137" t="s">
        <v>103</v>
      </c>
      <c r="D6" s="106"/>
      <c r="E6" s="138"/>
      <c r="F6" s="138"/>
      <c r="G6" s="898" t="s">
        <v>171</v>
      </c>
      <c r="H6" s="904" t="s">
        <v>545</v>
      </c>
      <c r="I6" s="901" t="s">
        <v>546</v>
      </c>
      <c r="J6" s="901" t="s">
        <v>547</v>
      </c>
      <c r="K6" s="904" t="s">
        <v>174</v>
      </c>
      <c r="L6" s="908"/>
      <c r="M6" s="908"/>
    </row>
    <row r="7" spans="1:13" ht="19.5" customHeight="1">
      <c r="A7" s="106"/>
      <c r="B7" s="133"/>
      <c r="C7" s="133"/>
      <c r="D7" s="139" t="s">
        <v>103</v>
      </c>
      <c r="E7" s="912" t="s">
        <v>548</v>
      </c>
      <c r="F7" s="901" t="s">
        <v>305</v>
      </c>
      <c r="G7" s="899"/>
      <c r="H7" s="905"/>
      <c r="I7" s="902"/>
      <c r="J7" s="902"/>
      <c r="K7" s="905"/>
      <c r="L7" s="908"/>
      <c r="M7" s="908"/>
    </row>
    <row r="8" spans="1:13" ht="19.5" customHeight="1">
      <c r="A8" s="106"/>
      <c r="B8" s="133"/>
      <c r="C8" s="133"/>
      <c r="D8" s="106"/>
      <c r="E8" s="913"/>
      <c r="F8" s="911"/>
      <c r="G8" s="900"/>
      <c r="H8" s="906"/>
      <c r="I8" s="903"/>
      <c r="J8" s="903"/>
      <c r="K8" s="906"/>
      <c r="L8" s="909"/>
      <c r="M8" s="909"/>
    </row>
    <row r="9" spans="1:13" s="140" customFormat="1" ht="27.75" customHeight="1">
      <c r="A9" s="76" t="s">
        <v>186</v>
      </c>
      <c r="B9" s="77"/>
      <c r="C9" s="80">
        <v>80250</v>
      </c>
      <c r="D9" s="80">
        <v>78707</v>
      </c>
      <c r="E9" s="80">
        <v>168187</v>
      </c>
      <c r="F9" s="685">
        <v>2.13687</v>
      </c>
      <c r="G9" s="80">
        <v>37604</v>
      </c>
      <c r="H9" s="80">
        <v>3266</v>
      </c>
      <c r="I9" s="80">
        <v>32363</v>
      </c>
      <c r="J9" s="80">
        <v>4528</v>
      </c>
      <c r="K9" s="80">
        <v>946</v>
      </c>
      <c r="L9" s="80">
        <v>1543</v>
      </c>
      <c r="M9" s="78" t="s">
        <v>541</v>
      </c>
    </row>
    <row r="10" spans="1:13" ht="7.5" customHeight="1">
      <c r="A10" s="17"/>
      <c r="B10" s="133"/>
      <c r="C10" s="523"/>
      <c r="D10" s="529"/>
      <c r="E10" s="529"/>
      <c r="F10" s="530"/>
      <c r="G10" s="523"/>
      <c r="H10" s="523"/>
      <c r="I10" s="523"/>
      <c r="J10" s="523"/>
      <c r="K10" s="523"/>
      <c r="L10" s="523"/>
      <c r="M10" s="525"/>
    </row>
    <row r="11" spans="1:15" ht="27.75" customHeight="1">
      <c r="A11" s="17"/>
      <c r="B11" s="133" t="s">
        <v>187</v>
      </c>
      <c r="C11" s="531">
        <v>5945</v>
      </c>
      <c r="D11" s="532">
        <v>5891</v>
      </c>
      <c r="E11" s="523">
        <v>10019</v>
      </c>
      <c r="F11" s="533">
        <v>1.70073</v>
      </c>
      <c r="G11" s="523">
        <v>1820</v>
      </c>
      <c r="H11" s="525">
        <v>43</v>
      </c>
      <c r="I11" s="523">
        <v>3254</v>
      </c>
      <c r="J11" s="523">
        <v>712</v>
      </c>
      <c r="K11" s="523">
        <f>F11/E11</f>
        <v>0.0001697504740992115</v>
      </c>
      <c r="L11" s="523">
        <v>54</v>
      </c>
      <c r="M11" s="525" t="s">
        <v>541</v>
      </c>
      <c r="N11" s="105"/>
      <c r="O11" s="105"/>
    </row>
    <row r="12" spans="1:13" ht="27.75" customHeight="1">
      <c r="A12" s="17"/>
      <c r="B12" s="133" t="s">
        <v>188</v>
      </c>
      <c r="C12" s="531">
        <v>10820</v>
      </c>
      <c r="D12" s="532">
        <v>10629</v>
      </c>
      <c r="E12" s="523">
        <v>19043</v>
      </c>
      <c r="F12" s="533">
        <v>1.79161</v>
      </c>
      <c r="G12" s="523">
        <v>2598</v>
      </c>
      <c r="H12" s="525" t="s">
        <v>156</v>
      </c>
      <c r="I12" s="523">
        <v>6825</v>
      </c>
      <c r="J12" s="523">
        <v>1029</v>
      </c>
      <c r="K12" s="523">
        <v>177</v>
      </c>
      <c r="L12" s="523">
        <v>191</v>
      </c>
      <c r="M12" s="525" t="s">
        <v>541</v>
      </c>
    </row>
    <row r="13" spans="1:13" ht="27.75" customHeight="1">
      <c r="A13" s="17"/>
      <c r="B13" s="133" t="s">
        <v>189</v>
      </c>
      <c r="C13" s="531">
        <v>5846</v>
      </c>
      <c r="D13" s="532">
        <v>5742</v>
      </c>
      <c r="E13" s="523">
        <v>10232</v>
      </c>
      <c r="F13" s="533">
        <v>1.78196</v>
      </c>
      <c r="G13" s="523">
        <v>1817</v>
      </c>
      <c r="H13" s="523">
        <v>93</v>
      </c>
      <c r="I13" s="523">
        <v>3452</v>
      </c>
      <c r="J13" s="523">
        <v>283</v>
      </c>
      <c r="K13" s="523">
        <v>97</v>
      </c>
      <c r="L13" s="523">
        <v>104</v>
      </c>
      <c r="M13" s="525" t="s">
        <v>541</v>
      </c>
    </row>
    <row r="14" spans="1:13" ht="27.75" customHeight="1">
      <c r="A14" s="17"/>
      <c r="B14" s="133" t="s">
        <v>190</v>
      </c>
      <c r="C14" s="531">
        <v>8719</v>
      </c>
      <c r="D14" s="532">
        <v>8663</v>
      </c>
      <c r="E14" s="523">
        <v>15868</v>
      </c>
      <c r="F14" s="533">
        <v>1.8317</v>
      </c>
      <c r="G14" s="523">
        <v>2648</v>
      </c>
      <c r="H14" s="523">
        <v>62</v>
      </c>
      <c r="I14" s="523">
        <v>5512</v>
      </c>
      <c r="J14" s="523">
        <v>311</v>
      </c>
      <c r="K14" s="523">
        <v>130</v>
      </c>
      <c r="L14" s="523">
        <v>56</v>
      </c>
      <c r="M14" s="525" t="s">
        <v>541</v>
      </c>
    </row>
    <row r="15" spans="1:13" ht="27.75" customHeight="1">
      <c r="A15" s="17"/>
      <c r="B15" s="133" t="s">
        <v>191</v>
      </c>
      <c r="C15" s="531">
        <v>9328</v>
      </c>
      <c r="D15" s="532">
        <v>9270</v>
      </c>
      <c r="E15" s="523">
        <v>17374</v>
      </c>
      <c r="F15" s="533">
        <v>1.87422</v>
      </c>
      <c r="G15" s="523">
        <v>2384</v>
      </c>
      <c r="H15" s="523">
        <v>58</v>
      </c>
      <c r="I15" s="523">
        <v>6393</v>
      </c>
      <c r="J15" s="523">
        <v>300</v>
      </c>
      <c r="K15" s="523">
        <v>135</v>
      </c>
      <c r="L15" s="523">
        <v>58</v>
      </c>
      <c r="M15" s="525" t="s">
        <v>541</v>
      </c>
    </row>
    <row r="16" spans="1:13" ht="27.75" customHeight="1">
      <c r="A16" s="17"/>
      <c r="B16" s="133" t="s">
        <v>192</v>
      </c>
      <c r="C16" s="531">
        <v>3374</v>
      </c>
      <c r="D16" s="532">
        <v>3346</v>
      </c>
      <c r="E16" s="523">
        <v>6331</v>
      </c>
      <c r="F16" s="533">
        <v>1.89211</v>
      </c>
      <c r="G16" s="523">
        <v>1321</v>
      </c>
      <c r="H16" s="213" t="s">
        <v>156</v>
      </c>
      <c r="I16" s="523">
        <v>1854</v>
      </c>
      <c r="J16" s="523">
        <v>108</v>
      </c>
      <c r="K16" s="523">
        <v>63</v>
      </c>
      <c r="L16" s="523">
        <v>28</v>
      </c>
      <c r="M16" s="525" t="s">
        <v>541</v>
      </c>
    </row>
    <row r="17" spans="1:13" ht="27.75" customHeight="1">
      <c r="A17" s="17"/>
      <c r="B17" s="133" t="s">
        <v>193</v>
      </c>
      <c r="C17" s="531">
        <v>3956</v>
      </c>
      <c r="D17" s="532">
        <v>3915</v>
      </c>
      <c r="E17" s="523">
        <v>9879</v>
      </c>
      <c r="F17" s="533">
        <v>2.52337</v>
      </c>
      <c r="G17" s="523">
        <v>2585</v>
      </c>
      <c r="H17" s="525">
        <v>25</v>
      </c>
      <c r="I17" s="523">
        <v>1097</v>
      </c>
      <c r="J17" s="523">
        <v>176</v>
      </c>
      <c r="K17" s="523">
        <v>32</v>
      </c>
      <c r="L17" s="525">
        <v>41</v>
      </c>
      <c r="M17" s="525" t="s">
        <v>541</v>
      </c>
    </row>
    <row r="18" spans="1:13" ht="27.75" customHeight="1">
      <c r="A18" s="17"/>
      <c r="B18" s="133" t="s">
        <v>194</v>
      </c>
      <c r="C18" s="531">
        <v>3983</v>
      </c>
      <c r="D18" s="532">
        <v>3977</v>
      </c>
      <c r="E18" s="523">
        <v>9475</v>
      </c>
      <c r="F18" s="533">
        <v>2.38245</v>
      </c>
      <c r="G18" s="523">
        <v>2694</v>
      </c>
      <c r="H18" s="523">
        <v>867</v>
      </c>
      <c r="I18" s="523">
        <v>290</v>
      </c>
      <c r="J18" s="523">
        <v>100</v>
      </c>
      <c r="K18" s="523">
        <v>26</v>
      </c>
      <c r="L18" s="525">
        <v>6</v>
      </c>
      <c r="M18" s="525" t="s">
        <v>541</v>
      </c>
    </row>
    <row r="19" spans="1:13" ht="27.75" customHeight="1">
      <c r="A19" s="17"/>
      <c r="B19" s="133" t="s">
        <v>195</v>
      </c>
      <c r="C19" s="531">
        <v>4222</v>
      </c>
      <c r="D19" s="532">
        <v>4173</v>
      </c>
      <c r="E19" s="523">
        <v>9295</v>
      </c>
      <c r="F19" s="533">
        <v>2.22741</v>
      </c>
      <c r="G19" s="523">
        <v>3056</v>
      </c>
      <c r="H19" s="213" t="s">
        <v>156</v>
      </c>
      <c r="I19" s="523">
        <v>893</v>
      </c>
      <c r="J19" s="523">
        <v>191</v>
      </c>
      <c r="K19" s="523">
        <v>33</v>
      </c>
      <c r="L19" s="523">
        <v>49</v>
      </c>
      <c r="M19" s="525" t="s">
        <v>541</v>
      </c>
    </row>
    <row r="20" spans="1:13" ht="27.75" customHeight="1">
      <c r="A20" s="17"/>
      <c r="B20" s="133" t="s">
        <v>196</v>
      </c>
      <c r="C20" s="531">
        <v>2543</v>
      </c>
      <c r="D20" s="532">
        <v>2537</v>
      </c>
      <c r="E20" s="523">
        <v>6198</v>
      </c>
      <c r="F20" s="533">
        <v>2.44304</v>
      </c>
      <c r="G20" s="523">
        <v>2131</v>
      </c>
      <c r="H20" s="213" t="s">
        <v>156</v>
      </c>
      <c r="I20" s="523">
        <v>213</v>
      </c>
      <c r="J20" s="523">
        <v>158</v>
      </c>
      <c r="K20" s="523">
        <v>35</v>
      </c>
      <c r="L20" s="523">
        <v>6</v>
      </c>
      <c r="M20" s="525" t="s">
        <v>541</v>
      </c>
    </row>
    <row r="21" spans="1:13" ht="27.75" customHeight="1">
      <c r="A21" s="17"/>
      <c r="B21" s="133" t="s">
        <v>197</v>
      </c>
      <c r="C21" s="531">
        <v>3219</v>
      </c>
      <c r="D21" s="532">
        <v>3074</v>
      </c>
      <c r="E21" s="523">
        <v>5508</v>
      </c>
      <c r="F21" s="533">
        <v>1.7918</v>
      </c>
      <c r="G21" s="523">
        <v>1018</v>
      </c>
      <c r="H21" s="213" t="s">
        <v>156</v>
      </c>
      <c r="I21" s="523">
        <v>1746</v>
      </c>
      <c r="J21" s="523">
        <v>268</v>
      </c>
      <c r="K21" s="523">
        <v>42</v>
      </c>
      <c r="L21" s="523">
        <v>145</v>
      </c>
      <c r="M21" s="525" t="s">
        <v>541</v>
      </c>
    </row>
    <row r="22" spans="1:13" ht="27.75" customHeight="1">
      <c r="A22" s="17"/>
      <c r="B22" s="133" t="s">
        <v>198</v>
      </c>
      <c r="C22" s="531">
        <v>2513</v>
      </c>
      <c r="D22" s="532">
        <v>2482</v>
      </c>
      <c r="E22" s="523">
        <v>6126</v>
      </c>
      <c r="F22" s="533">
        <v>2.46817</v>
      </c>
      <c r="G22" s="523">
        <v>1869</v>
      </c>
      <c r="H22" s="525">
        <v>160</v>
      </c>
      <c r="I22" s="523">
        <v>279</v>
      </c>
      <c r="J22" s="523">
        <v>152</v>
      </c>
      <c r="K22" s="523">
        <v>22</v>
      </c>
      <c r="L22" s="523">
        <v>31</v>
      </c>
      <c r="M22" s="525" t="s">
        <v>541</v>
      </c>
    </row>
    <row r="23" spans="1:15" ht="27.75" customHeight="1">
      <c r="A23" s="17"/>
      <c r="B23" s="133" t="s">
        <v>92</v>
      </c>
      <c r="C23" s="525" t="s">
        <v>376</v>
      </c>
      <c r="D23" s="525" t="s">
        <v>376</v>
      </c>
      <c r="E23" s="525" t="s">
        <v>376</v>
      </c>
      <c r="F23" s="525" t="s">
        <v>376</v>
      </c>
      <c r="G23" s="525" t="s">
        <v>376</v>
      </c>
      <c r="H23" s="525" t="s">
        <v>376</v>
      </c>
      <c r="I23" s="525" t="s">
        <v>376</v>
      </c>
      <c r="J23" s="525" t="s">
        <v>376</v>
      </c>
      <c r="K23" s="525" t="s">
        <v>376</v>
      </c>
      <c r="L23" s="525" t="s">
        <v>376</v>
      </c>
      <c r="M23" s="525" t="s">
        <v>541</v>
      </c>
      <c r="O23" s="213"/>
    </row>
    <row r="24" spans="1:15" ht="27.75" customHeight="1">
      <c r="A24" s="17"/>
      <c r="B24" s="133" t="s">
        <v>199</v>
      </c>
      <c r="C24" s="531">
        <v>1630</v>
      </c>
      <c r="D24" s="532">
        <v>1506</v>
      </c>
      <c r="E24" s="523">
        <v>3446</v>
      </c>
      <c r="F24" s="533">
        <v>2.28818</v>
      </c>
      <c r="G24" s="523">
        <v>1186</v>
      </c>
      <c r="H24" s="213" t="s">
        <v>156</v>
      </c>
      <c r="I24" s="523">
        <v>45</v>
      </c>
      <c r="J24" s="523">
        <v>258</v>
      </c>
      <c r="K24" s="523">
        <v>17</v>
      </c>
      <c r="L24" s="525">
        <v>124</v>
      </c>
      <c r="M24" s="525" t="s">
        <v>541</v>
      </c>
      <c r="O24" s="213"/>
    </row>
    <row r="25" spans="1:13" ht="27.75" customHeight="1">
      <c r="A25" s="17"/>
      <c r="B25" s="133" t="s">
        <v>202</v>
      </c>
      <c r="C25" s="531">
        <v>4867</v>
      </c>
      <c r="D25" s="532">
        <v>4824</v>
      </c>
      <c r="E25" s="523">
        <v>14275</v>
      </c>
      <c r="F25" s="533">
        <v>2.95916</v>
      </c>
      <c r="G25" s="523">
        <v>3988</v>
      </c>
      <c r="H25" s="523">
        <v>419</v>
      </c>
      <c r="I25" s="523">
        <v>245</v>
      </c>
      <c r="J25" s="523">
        <v>137</v>
      </c>
      <c r="K25" s="523">
        <v>35</v>
      </c>
      <c r="L25" s="525">
        <v>43</v>
      </c>
      <c r="M25" s="525" t="s">
        <v>541</v>
      </c>
    </row>
    <row r="26" spans="1:15" ht="27.75" customHeight="1">
      <c r="A26" s="17"/>
      <c r="B26" s="133" t="s">
        <v>200</v>
      </c>
      <c r="C26" s="531">
        <v>5735</v>
      </c>
      <c r="D26" s="532">
        <v>5159</v>
      </c>
      <c r="E26" s="523">
        <v>15194</v>
      </c>
      <c r="F26" s="533">
        <v>2.94514</v>
      </c>
      <c r="G26" s="523">
        <v>4414</v>
      </c>
      <c r="H26" s="523">
        <v>344</v>
      </c>
      <c r="I26" s="523">
        <v>160</v>
      </c>
      <c r="J26" s="523">
        <v>220</v>
      </c>
      <c r="K26" s="523">
        <v>21</v>
      </c>
      <c r="L26" s="523">
        <v>576</v>
      </c>
      <c r="M26" s="525" t="s">
        <v>541</v>
      </c>
      <c r="O26" s="213"/>
    </row>
    <row r="27" spans="1:13" ht="27.75" customHeight="1">
      <c r="A27" s="17"/>
      <c r="B27" s="133" t="s">
        <v>201</v>
      </c>
      <c r="C27" s="531">
        <v>3520</v>
      </c>
      <c r="D27" s="532">
        <v>3519</v>
      </c>
      <c r="E27" s="523">
        <v>9924</v>
      </c>
      <c r="F27" s="533">
        <v>2.82012</v>
      </c>
      <c r="G27" s="523">
        <v>2075</v>
      </c>
      <c r="H27" s="523">
        <v>1195</v>
      </c>
      <c r="I27" s="523">
        <f>(F27-F26)/F26*100</f>
        <v>-4.244959492587778</v>
      </c>
      <c r="J27" s="525">
        <f>F27/17.3</f>
        <v>0.16301271676300577</v>
      </c>
      <c r="K27" s="523">
        <f>F27/E27</f>
        <v>0.0002841717049576784</v>
      </c>
      <c r="L27" s="525">
        <f>G27/H27*100</f>
        <v>173.64016736401672</v>
      </c>
      <c r="M27" s="525" t="s">
        <v>541</v>
      </c>
    </row>
    <row r="28" spans="1:13" ht="27.75" customHeight="1">
      <c r="A28" s="17"/>
      <c r="B28" s="133" t="s">
        <v>203</v>
      </c>
      <c r="C28" s="525" t="s">
        <v>376</v>
      </c>
      <c r="D28" s="525" t="s">
        <v>376</v>
      </c>
      <c r="E28" s="525" t="s">
        <v>376</v>
      </c>
      <c r="F28" s="525" t="s">
        <v>376</v>
      </c>
      <c r="G28" s="525" t="s">
        <v>376</v>
      </c>
      <c r="H28" s="525" t="s">
        <v>376</v>
      </c>
      <c r="I28" s="525" t="s">
        <v>376</v>
      </c>
      <c r="J28" s="525" t="s">
        <v>376</v>
      </c>
      <c r="K28" s="525" t="s">
        <v>376</v>
      </c>
      <c r="L28" s="525" t="s">
        <v>376</v>
      </c>
      <c r="M28" s="525" t="s">
        <v>541</v>
      </c>
    </row>
    <row r="29" spans="1:13" ht="27.75" customHeight="1" thickBot="1">
      <c r="A29" s="17"/>
      <c r="B29" s="133" t="s">
        <v>204</v>
      </c>
      <c r="C29" s="213" t="s">
        <v>376</v>
      </c>
      <c r="D29" s="213" t="s">
        <v>376</v>
      </c>
      <c r="E29" s="213" t="s">
        <v>376</v>
      </c>
      <c r="F29" s="213" t="s">
        <v>376</v>
      </c>
      <c r="G29" s="213" t="s">
        <v>376</v>
      </c>
      <c r="H29" s="213" t="s">
        <v>376</v>
      </c>
      <c r="I29" s="213" t="s">
        <v>376</v>
      </c>
      <c r="J29" s="213" t="s">
        <v>376</v>
      </c>
      <c r="K29" s="213" t="s">
        <v>376</v>
      </c>
      <c r="L29" s="213" t="s">
        <v>376</v>
      </c>
      <c r="M29" s="213" t="s">
        <v>156</v>
      </c>
    </row>
    <row r="30" spans="1:13" ht="14.25">
      <c r="A30" s="228"/>
      <c r="B30" s="142"/>
      <c r="C30" s="142"/>
      <c r="D30" s="142"/>
      <c r="E30" s="142"/>
      <c r="F30" s="141"/>
      <c r="G30" s="141"/>
      <c r="H30" s="141"/>
      <c r="I30" s="141"/>
      <c r="J30" s="141"/>
      <c r="K30" s="141"/>
      <c r="L30" s="143"/>
      <c r="M30" s="143" t="s">
        <v>18</v>
      </c>
    </row>
  </sheetData>
  <sheetProtection/>
  <mergeCells count="10">
    <mergeCell ref="G6:G8"/>
    <mergeCell ref="I6:I8"/>
    <mergeCell ref="J6:J8"/>
    <mergeCell ref="K6:K8"/>
    <mergeCell ref="M5:M8"/>
    <mergeCell ref="A1:L1"/>
    <mergeCell ref="L5:L8"/>
    <mergeCell ref="H6:H8"/>
    <mergeCell ref="F7:F8"/>
    <mergeCell ref="E7:E8"/>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31"/>
  <sheetViews>
    <sheetView showGridLines="0" zoomScalePageLayoutView="0" workbookViewId="0" topLeftCell="A16">
      <selection activeCell="M42" sqref="M42"/>
    </sheetView>
  </sheetViews>
  <sheetFormatPr defaultColWidth="8.796875" defaultRowHeight="15"/>
  <cols>
    <col min="1" max="1" width="1.59765625" style="27" customWidth="1"/>
    <col min="2" max="2" width="25.59765625" style="27" customWidth="1"/>
    <col min="3" max="8" width="7.69921875" style="27" customWidth="1"/>
    <col min="9" max="9" width="10" style="27" customWidth="1"/>
    <col min="10" max="10" width="7.69921875" style="27" customWidth="1"/>
    <col min="11" max="16384" width="9" style="27" customWidth="1"/>
  </cols>
  <sheetData>
    <row r="1" spans="1:10" ht="18.75" customHeight="1">
      <c r="A1" s="534" t="s">
        <v>553</v>
      </c>
      <c r="B1" s="535"/>
      <c r="C1" s="535"/>
      <c r="D1" s="535"/>
      <c r="E1" s="535"/>
      <c r="F1" s="535"/>
      <c r="G1" s="535"/>
      <c r="H1" s="535"/>
      <c r="I1" s="535"/>
      <c r="J1" s="535"/>
    </row>
    <row r="2" spans="1:10" ht="18.75" customHeight="1">
      <c r="A2" s="109"/>
      <c r="B2" s="109"/>
      <c r="C2" s="109"/>
      <c r="D2" s="109"/>
      <c r="E2" s="109"/>
      <c r="F2" s="109"/>
      <c r="G2" s="109"/>
      <c r="H2" s="109"/>
      <c r="I2" s="109"/>
      <c r="J2" s="109"/>
    </row>
    <row r="3" spans="1:10" ht="18.75" customHeight="1" thickBot="1">
      <c r="A3" s="108"/>
      <c r="B3" s="108"/>
      <c r="C3" s="108"/>
      <c r="D3" s="108"/>
      <c r="E3" s="108"/>
      <c r="F3" s="108"/>
      <c r="G3" s="108"/>
      <c r="H3" s="108"/>
      <c r="I3" s="295"/>
      <c r="J3" s="322" t="s">
        <v>785</v>
      </c>
    </row>
    <row r="4" spans="1:10" ht="18.75" customHeight="1">
      <c r="A4" s="536"/>
      <c r="B4" s="537"/>
      <c r="C4" s="538" t="s">
        <v>141</v>
      </c>
      <c r="D4" s="538"/>
      <c r="E4" s="538"/>
      <c r="F4" s="538"/>
      <c r="G4" s="539"/>
      <c r="H4" s="540" t="s">
        <v>142</v>
      </c>
      <c r="I4" s="538"/>
      <c r="J4" s="538"/>
    </row>
    <row r="5" spans="1:10" ht="18.75" customHeight="1">
      <c r="A5" s="541"/>
      <c r="B5" s="537"/>
      <c r="C5" s="542"/>
      <c r="D5" s="542"/>
      <c r="E5" s="542"/>
      <c r="F5" s="542"/>
      <c r="G5" s="542"/>
      <c r="H5" s="541"/>
      <c r="I5" s="543"/>
      <c r="J5" s="543"/>
    </row>
    <row r="6" spans="1:10" ht="18.75" customHeight="1">
      <c r="A6" s="541"/>
      <c r="B6" s="544" t="s">
        <v>143</v>
      </c>
      <c r="C6" s="537"/>
      <c r="D6" s="544" t="s">
        <v>144</v>
      </c>
      <c r="E6" s="544" t="s">
        <v>145</v>
      </c>
      <c r="F6" s="544" t="s">
        <v>554</v>
      </c>
      <c r="G6" s="544" t="s">
        <v>555</v>
      </c>
      <c r="H6" s="537"/>
      <c r="I6" s="537" t="s">
        <v>146</v>
      </c>
      <c r="J6" s="541" t="s">
        <v>146</v>
      </c>
    </row>
    <row r="7" spans="1:10" ht="18.75" customHeight="1">
      <c r="A7" s="541"/>
      <c r="B7" s="537"/>
      <c r="C7" s="544" t="s">
        <v>103</v>
      </c>
      <c r="D7" s="537"/>
      <c r="E7" s="544" t="s">
        <v>147</v>
      </c>
      <c r="F7" s="544" t="s">
        <v>556</v>
      </c>
      <c r="G7" s="537"/>
      <c r="H7" s="544" t="s">
        <v>103</v>
      </c>
      <c r="I7" s="657" t="s">
        <v>148</v>
      </c>
      <c r="J7" s="541" t="s">
        <v>149</v>
      </c>
    </row>
    <row r="8" spans="1:10" ht="18.75" customHeight="1">
      <c r="A8" s="543"/>
      <c r="B8" s="545"/>
      <c r="C8" s="545"/>
      <c r="D8" s="546" t="s">
        <v>150</v>
      </c>
      <c r="E8" s="546" t="s">
        <v>151</v>
      </c>
      <c r="F8" s="546" t="s">
        <v>557</v>
      </c>
      <c r="G8" s="546" t="s">
        <v>558</v>
      </c>
      <c r="H8" s="545"/>
      <c r="I8" s="545" t="s">
        <v>152</v>
      </c>
      <c r="J8" s="543" t="s">
        <v>153</v>
      </c>
    </row>
    <row r="9" spans="1:10" ht="18.75" customHeight="1">
      <c r="A9" s="914" t="s">
        <v>559</v>
      </c>
      <c r="B9" s="915"/>
      <c r="C9" s="547">
        <v>82222</v>
      </c>
      <c r="D9" s="547">
        <v>6478</v>
      </c>
      <c r="E9" s="547">
        <v>23964</v>
      </c>
      <c r="F9" s="547">
        <v>49786</v>
      </c>
      <c r="G9" s="547">
        <v>1994</v>
      </c>
      <c r="H9" s="547">
        <v>78572</v>
      </c>
      <c r="I9" s="547">
        <v>27138</v>
      </c>
      <c r="J9" s="547">
        <v>18164</v>
      </c>
    </row>
    <row r="10" spans="1:10" ht="18.75" customHeight="1">
      <c r="A10" s="548"/>
      <c r="B10" s="549"/>
      <c r="C10" s="550"/>
      <c r="D10" s="688"/>
      <c r="E10" s="688"/>
      <c r="F10" s="550"/>
      <c r="G10" s="688"/>
      <c r="H10" s="688"/>
      <c r="I10" s="688"/>
      <c r="J10" s="688"/>
    </row>
    <row r="11" spans="1:10" ht="18.75" customHeight="1">
      <c r="A11" s="199"/>
      <c r="B11" s="551" t="s">
        <v>560</v>
      </c>
      <c r="C11" s="550">
        <v>112</v>
      </c>
      <c r="D11" s="550">
        <v>6</v>
      </c>
      <c r="E11" s="550">
        <v>63</v>
      </c>
      <c r="F11" s="552">
        <v>43</v>
      </c>
      <c r="G11" s="552" t="s">
        <v>156</v>
      </c>
      <c r="H11" s="552">
        <v>174</v>
      </c>
      <c r="I11" s="550">
        <v>73</v>
      </c>
      <c r="J11" s="550">
        <v>30</v>
      </c>
    </row>
    <row r="12" spans="1:10" ht="18.75" customHeight="1">
      <c r="A12" s="199"/>
      <c r="B12" s="551" t="s">
        <v>561</v>
      </c>
      <c r="C12" s="550">
        <v>9</v>
      </c>
      <c r="D12" s="552" t="s">
        <v>786</v>
      </c>
      <c r="E12" s="552">
        <v>3</v>
      </c>
      <c r="F12" s="552">
        <v>5</v>
      </c>
      <c r="G12" s="552">
        <v>1</v>
      </c>
      <c r="H12" s="552">
        <v>6</v>
      </c>
      <c r="I12" s="552" t="s">
        <v>156</v>
      </c>
      <c r="J12" s="552">
        <v>2</v>
      </c>
    </row>
    <row r="13" spans="1:10" ht="18.75" customHeight="1">
      <c r="A13" s="199"/>
      <c r="B13" s="553" t="s">
        <v>562</v>
      </c>
      <c r="C13" s="550">
        <v>13</v>
      </c>
      <c r="D13" s="552" t="s">
        <v>156</v>
      </c>
      <c r="E13" s="552" t="s">
        <v>156</v>
      </c>
      <c r="F13" s="552">
        <v>13</v>
      </c>
      <c r="G13" s="552" t="s">
        <v>156</v>
      </c>
      <c r="H13" s="552">
        <v>2</v>
      </c>
      <c r="I13" s="552">
        <v>1</v>
      </c>
      <c r="J13" s="552">
        <v>1</v>
      </c>
    </row>
    <row r="14" spans="1:10" ht="18.75" customHeight="1">
      <c r="A14" s="199"/>
      <c r="B14" s="551" t="s">
        <v>563</v>
      </c>
      <c r="C14" s="550">
        <v>3663</v>
      </c>
      <c r="D14" s="554">
        <v>339</v>
      </c>
      <c r="E14" s="552">
        <v>667</v>
      </c>
      <c r="F14" s="552">
        <v>2618</v>
      </c>
      <c r="G14" s="552">
        <v>39</v>
      </c>
      <c r="H14" s="552">
        <v>3128</v>
      </c>
      <c r="I14" s="550">
        <v>1119</v>
      </c>
      <c r="J14" s="550">
        <v>897</v>
      </c>
    </row>
    <row r="15" spans="1:10" ht="18.75" customHeight="1">
      <c r="A15" s="199"/>
      <c r="B15" s="551" t="s">
        <v>564</v>
      </c>
      <c r="C15" s="550">
        <v>6067</v>
      </c>
      <c r="D15" s="552">
        <v>431</v>
      </c>
      <c r="E15" s="550">
        <v>867</v>
      </c>
      <c r="F15" s="552">
        <v>4729</v>
      </c>
      <c r="G15" s="552">
        <v>40</v>
      </c>
      <c r="H15" s="552">
        <v>3658</v>
      </c>
      <c r="I15" s="550">
        <v>1411</v>
      </c>
      <c r="J15" s="550">
        <v>854</v>
      </c>
    </row>
    <row r="16" spans="1:10" ht="18.75" customHeight="1">
      <c r="A16" s="199"/>
      <c r="B16" s="555" t="s">
        <v>359</v>
      </c>
      <c r="C16" s="550">
        <v>282</v>
      </c>
      <c r="D16" s="552">
        <v>12</v>
      </c>
      <c r="E16" s="550">
        <v>18</v>
      </c>
      <c r="F16" s="552">
        <v>252</v>
      </c>
      <c r="G16" s="552" t="s">
        <v>156</v>
      </c>
      <c r="H16" s="552">
        <v>67</v>
      </c>
      <c r="I16" s="550">
        <v>26</v>
      </c>
      <c r="J16" s="550">
        <v>10</v>
      </c>
    </row>
    <row r="17" spans="1:10" ht="18.75" customHeight="1">
      <c r="A17" s="199"/>
      <c r="B17" s="555" t="s">
        <v>473</v>
      </c>
      <c r="C17" s="550">
        <v>8347</v>
      </c>
      <c r="D17" s="552">
        <v>1530</v>
      </c>
      <c r="E17" s="550">
        <v>180</v>
      </c>
      <c r="F17" s="552">
        <v>6617</v>
      </c>
      <c r="G17" s="552">
        <v>20</v>
      </c>
      <c r="H17" s="552">
        <v>2311</v>
      </c>
      <c r="I17" s="550">
        <v>252</v>
      </c>
      <c r="J17" s="550">
        <v>280</v>
      </c>
    </row>
    <row r="18" spans="1:10" ht="18.75" customHeight="1">
      <c r="A18" s="199"/>
      <c r="B18" s="200" t="s">
        <v>565</v>
      </c>
      <c r="C18" s="550">
        <v>6169</v>
      </c>
      <c r="D18" s="550">
        <v>162</v>
      </c>
      <c r="E18" s="550">
        <v>1651</v>
      </c>
      <c r="F18" s="552">
        <v>4301</v>
      </c>
      <c r="G18" s="552">
        <v>55</v>
      </c>
      <c r="H18" s="552">
        <v>5499</v>
      </c>
      <c r="I18" s="550">
        <v>2380</v>
      </c>
      <c r="J18" s="550">
        <v>1180</v>
      </c>
    </row>
    <row r="19" spans="1:10" ht="18.75" customHeight="1">
      <c r="A19" s="199"/>
      <c r="B19" s="200" t="s">
        <v>309</v>
      </c>
      <c r="C19" s="550">
        <v>12419</v>
      </c>
      <c r="D19" s="552">
        <v>691</v>
      </c>
      <c r="E19" s="552">
        <v>3556</v>
      </c>
      <c r="F19" s="552">
        <v>8024</v>
      </c>
      <c r="G19" s="552">
        <v>148</v>
      </c>
      <c r="H19" s="552">
        <v>9183</v>
      </c>
      <c r="I19" s="550">
        <v>3049</v>
      </c>
      <c r="J19" s="550">
        <v>1626</v>
      </c>
    </row>
    <row r="20" spans="1:10" ht="18.75" customHeight="1">
      <c r="A20" s="199"/>
      <c r="B20" s="200" t="s">
        <v>566</v>
      </c>
      <c r="C20" s="550">
        <v>4343</v>
      </c>
      <c r="D20" s="550">
        <v>151</v>
      </c>
      <c r="E20" s="550">
        <v>131</v>
      </c>
      <c r="F20" s="552">
        <v>4047</v>
      </c>
      <c r="G20" s="552">
        <v>14</v>
      </c>
      <c r="H20" s="552">
        <v>808</v>
      </c>
      <c r="I20" s="550">
        <v>347</v>
      </c>
      <c r="J20" s="550">
        <v>132</v>
      </c>
    </row>
    <row r="21" spans="1:10" ht="18.75" customHeight="1">
      <c r="A21" s="199"/>
      <c r="B21" s="200" t="s">
        <v>567</v>
      </c>
      <c r="C21" s="550">
        <v>2849</v>
      </c>
      <c r="D21" s="554">
        <v>492</v>
      </c>
      <c r="E21" s="550">
        <v>670</v>
      </c>
      <c r="F21" s="552">
        <v>1647</v>
      </c>
      <c r="G21" s="552">
        <v>40</v>
      </c>
      <c r="H21" s="552">
        <v>2146</v>
      </c>
      <c r="I21" s="550">
        <v>611</v>
      </c>
      <c r="J21" s="550">
        <v>306</v>
      </c>
    </row>
    <row r="22" spans="1:10" ht="18.75" customHeight="1">
      <c r="A22" s="199"/>
      <c r="B22" s="300" t="s">
        <v>568</v>
      </c>
      <c r="C22" s="550">
        <v>4383</v>
      </c>
      <c r="D22" s="552">
        <v>1050</v>
      </c>
      <c r="E22" s="550">
        <v>405</v>
      </c>
      <c r="F22" s="552">
        <v>2900</v>
      </c>
      <c r="G22" s="552">
        <v>28</v>
      </c>
      <c r="H22" s="552">
        <v>2214</v>
      </c>
      <c r="I22" s="550">
        <v>358</v>
      </c>
      <c r="J22" s="550">
        <v>337</v>
      </c>
    </row>
    <row r="23" spans="1:10" ht="18.75" customHeight="1">
      <c r="A23" s="199"/>
      <c r="B23" s="200" t="s">
        <v>569</v>
      </c>
      <c r="C23" s="550">
        <v>5617</v>
      </c>
      <c r="D23" s="552">
        <v>183</v>
      </c>
      <c r="E23" s="550">
        <v>3112</v>
      </c>
      <c r="F23" s="552">
        <v>2236</v>
      </c>
      <c r="G23" s="552">
        <v>86</v>
      </c>
      <c r="H23" s="552">
        <v>8941</v>
      </c>
      <c r="I23" s="550">
        <v>3460</v>
      </c>
      <c r="J23" s="550">
        <v>2073</v>
      </c>
    </row>
    <row r="24" spans="1:10" ht="18.75" customHeight="1">
      <c r="A24" s="199"/>
      <c r="B24" s="200" t="s">
        <v>570</v>
      </c>
      <c r="C24" s="550">
        <v>5943</v>
      </c>
      <c r="D24" s="552">
        <v>259</v>
      </c>
      <c r="E24" s="550">
        <v>4155</v>
      </c>
      <c r="F24" s="552">
        <v>1484</v>
      </c>
      <c r="G24" s="552">
        <v>45</v>
      </c>
      <c r="H24" s="552">
        <v>18756</v>
      </c>
      <c r="I24" s="550">
        <v>6858</v>
      </c>
      <c r="J24" s="550">
        <v>7407</v>
      </c>
    </row>
    <row r="25" spans="1:10" ht="18.75" customHeight="1">
      <c r="A25" s="199"/>
      <c r="B25" s="200" t="s">
        <v>571</v>
      </c>
      <c r="C25" s="550">
        <v>3292</v>
      </c>
      <c r="D25" s="552">
        <v>286</v>
      </c>
      <c r="E25" s="550">
        <v>1301</v>
      </c>
      <c r="F25" s="552">
        <v>1677</v>
      </c>
      <c r="G25" s="552">
        <v>28</v>
      </c>
      <c r="H25" s="552">
        <v>3410</v>
      </c>
      <c r="I25" s="550">
        <v>1216</v>
      </c>
      <c r="J25" s="550">
        <v>558</v>
      </c>
    </row>
    <row r="26" spans="1:10" ht="18.75" customHeight="1">
      <c r="A26" s="199"/>
      <c r="B26" s="556" t="s">
        <v>572</v>
      </c>
      <c r="C26" s="550">
        <v>7511</v>
      </c>
      <c r="D26" s="552">
        <v>198</v>
      </c>
      <c r="E26" s="550">
        <v>4163</v>
      </c>
      <c r="F26" s="552">
        <v>3107</v>
      </c>
      <c r="G26" s="552">
        <v>43</v>
      </c>
      <c r="H26" s="552">
        <v>7963</v>
      </c>
      <c r="I26" s="550">
        <v>2440</v>
      </c>
      <c r="J26" s="550">
        <v>1090</v>
      </c>
    </row>
    <row r="27" spans="1:10" ht="18.75" customHeight="1">
      <c r="A27" s="199"/>
      <c r="B27" s="200" t="s">
        <v>310</v>
      </c>
      <c r="C27" s="550">
        <v>154</v>
      </c>
      <c r="D27" s="552">
        <v>1</v>
      </c>
      <c r="E27" s="550">
        <v>44</v>
      </c>
      <c r="F27" s="552">
        <v>108</v>
      </c>
      <c r="G27" s="552">
        <v>1</v>
      </c>
      <c r="H27" s="552">
        <v>123</v>
      </c>
      <c r="I27" s="550">
        <v>69</v>
      </c>
      <c r="J27" s="550">
        <v>7</v>
      </c>
    </row>
    <row r="28" spans="1:10" ht="21">
      <c r="A28" s="201"/>
      <c r="B28" s="557" t="s">
        <v>364</v>
      </c>
      <c r="C28" s="558">
        <v>6293</v>
      </c>
      <c r="D28" s="559">
        <v>357</v>
      </c>
      <c r="E28" s="558">
        <v>1827</v>
      </c>
      <c r="F28" s="559">
        <v>4055</v>
      </c>
      <c r="G28" s="559">
        <v>54</v>
      </c>
      <c r="H28" s="559">
        <v>6025</v>
      </c>
      <c r="I28" s="558">
        <v>2655</v>
      </c>
      <c r="J28" s="558">
        <v>1047</v>
      </c>
    </row>
    <row r="29" spans="1:10" ht="18.75" customHeight="1">
      <c r="A29" s="201"/>
      <c r="B29" s="555" t="s">
        <v>474</v>
      </c>
      <c r="C29" s="558">
        <v>1849</v>
      </c>
      <c r="D29" s="559">
        <v>24</v>
      </c>
      <c r="E29" s="558">
        <v>766</v>
      </c>
      <c r="F29" s="559">
        <v>1056</v>
      </c>
      <c r="G29" s="559">
        <v>3</v>
      </c>
      <c r="H29" s="559">
        <v>1431</v>
      </c>
      <c r="I29" s="558">
        <v>491</v>
      </c>
      <c r="J29" s="558">
        <v>136</v>
      </c>
    </row>
    <row r="30" spans="1:10" ht="18.75" customHeight="1" thickBot="1">
      <c r="A30" s="202"/>
      <c r="B30" s="321" t="s">
        <v>154</v>
      </c>
      <c r="C30" s="560">
        <v>2907</v>
      </c>
      <c r="D30" s="560">
        <v>306</v>
      </c>
      <c r="E30" s="560">
        <v>385</v>
      </c>
      <c r="F30" s="561">
        <v>867</v>
      </c>
      <c r="G30" s="560">
        <v>1349</v>
      </c>
      <c r="H30" s="561">
        <v>2727</v>
      </c>
      <c r="I30" s="560">
        <v>322</v>
      </c>
      <c r="J30" s="560">
        <v>191</v>
      </c>
    </row>
    <row r="31" spans="7:11" ht="15" customHeight="1">
      <c r="G31" s="109"/>
      <c r="H31" s="109"/>
      <c r="I31" s="109"/>
      <c r="J31" s="110" t="s">
        <v>155</v>
      </c>
      <c r="K31" s="109"/>
    </row>
  </sheetData>
  <sheetProtection/>
  <mergeCells count="1">
    <mergeCell ref="A9:B9"/>
  </mergeCells>
  <printOptions/>
  <pageMargins left="0.7874015748031497" right="0.7874015748031497" top="0.984251968503937" bottom="0.984251968503937" header="0.5118110236220472" footer="0.5118110236220472"/>
  <pageSetup horizontalDpi="400" verticalDpi="400" orientation="portrait" paperSize="9" scale="95" r:id="rId1"/>
</worksheet>
</file>

<file path=xl/worksheets/sheet15.xml><?xml version="1.0" encoding="utf-8"?>
<worksheet xmlns="http://schemas.openxmlformats.org/spreadsheetml/2006/main" xmlns:r="http://schemas.openxmlformats.org/officeDocument/2006/relationships">
  <dimension ref="A1:N66"/>
  <sheetViews>
    <sheetView showGridLines="0" zoomScale="90" zoomScaleNormal="90" zoomScalePageLayoutView="0" workbookViewId="0" topLeftCell="A10">
      <selection activeCell="S23" sqref="S23"/>
    </sheetView>
  </sheetViews>
  <sheetFormatPr defaultColWidth="10.59765625" defaultRowHeight="15"/>
  <cols>
    <col min="1" max="1" width="15.3984375" style="17" customWidth="1"/>
    <col min="2" max="14" width="7.69921875" style="18" customWidth="1"/>
    <col min="15" max="16384" width="10.59765625" style="18" customWidth="1"/>
  </cols>
  <sheetData>
    <row r="1" spans="1:14" s="114" customFormat="1" ht="24" customHeight="1">
      <c r="A1" s="917" t="s">
        <v>501</v>
      </c>
      <c r="B1" s="917"/>
      <c r="C1" s="917"/>
      <c r="D1" s="917"/>
      <c r="E1" s="917"/>
      <c r="F1" s="917"/>
      <c r="G1" s="917"/>
      <c r="H1" s="917"/>
      <c r="I1" s="917"/>
      <c r="J1" s="917"/>
      <c r="K1" s="917"/>
      <c r="L1" s="917"/>
      <c r="M1" s="917"/>
      <c r="N1" s="917"/>
    </row>
    <row r="2" spans="1:14" ht="20.25" customHeight="1" thickBot="1">
      <c r="A2" s="326"/>
      <c r="B2" s="326"/>
      <c r="C2" s="326"/>
      <c r="D2" s="326"/>
      <c r="E2" s="326"/>
      <c r="F2" s="326"/>
      <c r="G2" s="326"/>
      <c r="H2" s="326"/>
      <c r="I2" s="329"/>
      <c r="J2" s="330"/>
      <c r="K2" s="326"/>
      <c r="L2" s="331"/>
      <c r="N2" s="332" t="s">
        <v>787</v>
      </c>
    </row>
    <row r="3" spans="1:14" ht="15.75" customHeight="1">
      <c r="A3" s="918"/>
      <c r="B3" s="920" t="s">
        <v>73</v>
      </c>
      <c r="C3" s="338" t="s">
        <v>205</v>
      </c>
      <c r="D3" s="338"/>
      <c r="E3" s="339"/>
      <c r="F3" s="339"/>
      <c r="G3" s="339"/>
      <c r="H3" s="339"/>
      <c r="I3" s="339"/>
      <c r="J3" s="922" t="s">
        <v>206</v>
      </c>
      <c r="K3" s="340"/>
      <c r="L3" s="340"/>
      <c r="M3" s="341"/>
      <c r="N3" s="927" t="s">
        <v>424</v>
      </c>
    </row>
    <row r="4" spans="1:14" ht="11.25" customHeight="1">
      <c r="A4" s="919"/>
      <c r="B4" s="921"/>
      <c r="C4" s="925" t="s">
        <v>73</v>
      </c>
      <c r="D4" s="925" t="s">
        <v>207</v>
      </c>
      <c r="E4" s="925"/>
      <c r="F4" s="925"/>
      <c r="G4" s="925"/>
      <c r="H4" s="925"/>
      <c r="I4" s="926" t="s">
        <v>208</v>
      </c>
      <c r="J4" s="923"/>
      <c r="K4" s="336"/>
      <c r="L4" s="337"/>
      <c r="M4" s="336"/>
      <c r="N4" s="928"/>
    </row>
    <row r="5" spans="1:14" ht="36.75" customHeight="1">
      <c r="A5" s="615" t="s">
        <v>480</v>
      </c>
      <c r="B5" s="921"/>
      <c r="C5" s="921"/>
      <c r="D5" s="333" t="s">
        <v>73</v>
      </c>
      <c r="E5" s="437" t="s">
        <v>209</v>
      </c>
      <c r="F5" s="334" t="s">
        <v>475</v>
      </c>
      <c r="G5" s="437" t="s">
        <v>210</v>
      </c>
      <c r="H5" s="335" t="s">
        <v>293</v>
      </c>
      <c r="I5" s="926"/>
      <c r="J5" s="924"/>
      <c r="K5" s="437" t="s">
        <v>294</v>
      </c>
      <c r="L5" s="333" t="s">
        <v>211</v>
      </c>
      <c r="M5" s="475" t="s">
        <v>423</v>
      </c>
      <c r="N5" s="928"/>
    </row>
    <row r="6" spans="1:14" s="439" customFormat="1" ht="12.75" customHeight="1">
      <c r="A6" s="441" t="s">
        <v>477</v>
      </c>
      <c r="B6" s="442">
        <v>146826</v>
      </c>
      <c r="C6" s="327">
        <v>84791</v>
      </c>
      <c r="D6" s="327">
        <v>82222</v>
      </c>
      <c r="E6" s="327">
        <v>67857</v>
      </c>
      <c r="F6" s="327">
        <v>9586</v>
      </c>
      <c r="G6" s="327">
        <v>2563</v>
      </c>
      <c r="H6" s="327">
        <v>2216</v>
      </c>
      <c r="I6" s="327">
        <v>2569</v>
      </c>
      <c r="J6" s="327">
        <v>38581</v>
      </c>
      <c r="K6" s="327">
        <v>15607</v>
      </c>
      <c r="L6" s="327">
        <v>9025</v>
      </c>
      <c r="M6" s="434">
        <v>13949</v>
      </c>
      <c r="N6" s="434">
        <v>23454</v>
      </c>
    </row>
    <row r="7" spans="1:14" s="328" customFormat="1" ht="9.75" customHeight="1">
      <c r="A7" s="443"/>
      <c r="B7" s="689"/>
      <c r="C7" s="690"/>
      <c r="D7" s="690"/>
      <c r="E7" s="690"/>
      <c r="F7" s="690"/>
      <c r="G7" s="690"/>
      <c r="H7" s="690"/>
      <c r="I7" s="690"/>
      <c r="J7" s="690"/>
      <c r="K7" s="690"/>
      <c r="L7" s="327"/>
      <c r="M7" s="691"/>
      <c r="N7" s="691"/>
    </row>
    <row r="8" spans="1:14" ht="12.75" customHeight="1">
      <c r="A8" s="69" t="s">
        <v>212</v>
      </c>
      <c r="B8" s="70">
        <v>9154</v>
      </c>
      <c r="C8" s="70">
        <v>1207</v>
      </c>
      <c r="D8" s="70">
        <v>1142</v>
      </c>
      <c r="E8" s="70">
        <v>216</v>
      </c>
      <c r="F8" s="70">
        <v>33</v>
      </c>
      <c r="G8" s="70">
        <v>865</v>
      </c>
      <c r="H8" s="70">
        <v>28</v>
      </c>
      <c r="I8" s="70">
        <v>65</v>
      </c>
      <c r="J8" s="70">
        <v>6654</v>
      </c>
      <c r="K8" s="70">
        <v>38</v>
      </c>
      <c r="L8" s="70">
        <v>6488</v>
      </c>
      <c r="M8" s="307">
        <v>128</v>
      </c>
      <c r="N8" s="307">
        <v>1293</v>
      </c>
    </row>
    <row r="9" spans="1:14" ht="12.75" customHeight="1">
      <c r="A9" s="69" t="s">
        <v>213</v>
      </c>
      <c r="B9" s="70">
        <v>13196</v>
      </c>
      <c r="C9" s="70">
        <v>8006</v>
      </c>
      <c r="D9" s="70">
        <v>7709</v>
      </c>
      <c r="E9" s="70">
        <v>5777</v>
      </c>
      <c r="F9" s="70">
        <v>143</v>
      </c>
      <c r="G9" s="70">
        <v>1590</v>
      </c>
      <c r="H9" s="70">
        <v>199</v>
      </c>
      <c r="I9" s="70">
        <v>297</v>
      </c>
      <c r="J9" s="70">
        <v>2620</v>
      </c>
      <c r="K9" s="70">
        <v>125</v>
      </c>
      <c r="L9" s="70">
        <v>2328</v>
      </c>
      <c r="M9" s="307">
        <v>167</v>
      </c>
      <c r="N9" s="307">
        <v>2570</v>
      </c>
    </row>
    <row r="10" spans="1:14" ht="12.75" customHeight="1">
      <c r="A10" s="69" t="s">
        <v>214</v>
      </c>
      <c r="B10" s="70">
        <v>12685</v>
      </c>
      <c r="C10" s="70">
        <v>9328</v>
      </c>
      <c r="D10" s="70">
        <v>8969</v>
      </c>
      <c r="E10" s="70">
        <v>8467</v>
      </c>
      <c r="F10" s="70">
        <v>213</v>
      </c>
      <c r="G10" s="70">
        <v>64</v>
      </c>
      <c r="H10" s="70">
        <v>225</v>
      </c>
      <c r="I10" s="70">
        <v>359</v>
      </c>
      <c r="J10" s="70">
        <v>571</v>
      </c>
      <c r="K10" s="70">
        <v>342</v>
      </c>
      <c r="L10" s="70">
        <v>136</v>
      </c>
      <c r="M10" s="307">
        <v>93</v>
      </c>
      <c r="N10" s="307">
        <v>2786</v>
      </c>
    </row>
    <row r="11" spans="1:14" ht="12.75" customHeight="1">
      <c r="A11" s="69" t="s">
        <v>215</v>
      </c>
      <c r="B11" s="70">
        <v>10606</v>
      </c>
      <c r="C11" s="70">
        <v>7401</v>
      </c>
      <c r="D11" s="70">
        <v>7151</v>
      </c>
      <c r="E11" s="70">
        <v>6473</v>
      </c>
      <c r="F11" s="70">
        <v>322</v>
      </c>
      <c r="G11" s="70">
        <v>22</v>
      </c>
      <c r="H11" s="70">
        <v>334</v>
      </c>
      <c r="I11" s="70">
        <v>250</v>
      </c>
      <c r="J11" s="70">
        <v>823</v>
      </c>
      <c r="K11" s="70">
        <v>691</v>
      </c>
      <c r="L11" s="70">
        <v>30</v>
      </c>
      <c r="M11" s="307">
        <v>102</v>
      </c>
      <c r="N11" s="307">
        <v>2382</v>
      </c>
    </row>
    <row r="12" spans="1:14" ht="12.75" customHeight="1">
      <c r="A12" s="69" t="s">
        <v>216</v>
      </c>
      <c r="B12" s="70">
        <v>11314</v>
      </c>
      <c r="C12" s="70">
        <v>7844</v>
      </c>
      <c r="D12" s="70">
        <v>7615</v>
      </c>
      <c r="E12" s="70">
        <v>6775</v>
      </c>
      <c r="F12" s="70">
        <v>555</v>
      </c>
      <c r="G12" s="70">
        <v>5</v>
      </c>
      <c r="H12" s="70">
        <v>280</v>
      </c>
      <c r="I12" s="70">
        <v>229</v>
      </c>
      <c r="J12" s="70">
        <v>1101</v>
      </c>
      <c r="K12" s="70">
        <v>979</v>
      </c>
      <c r="L12" s="70">
        <v>10</v>
      </c>
      <c r="M12" s="307">
        <v>112</v>
      </c>
      <c r="N12" s="307">
        <v>2369</v>
      </c>
    </row>
    <row r="13" spans="1:14" ht="12.75" customHeight="1">
      <c r="A13" s="69" t="s">
        <v>217</v>
      </c>
      <c r="B13" s="70">
        <v>12175</v>
      </c>
      <c r="C13" s="70">
        <v>8557</v>
      </c>
      <c r="D13" s="70">
        <v>8335</v>
      </c>
      <c r="E13" s="70">
        <v>7246</v>
      </c>
      <c r="F13" s="70">
        <v>932</v>
      </c>
      <c r="G13" s="70">
        <v>5</v>
      </c>
      <c r="H13" s="70">
        <v>152</v>
      </c>
      <c r="I13" s="70">
        <v>222</v>
      </c>
      <c r="J13" s="70">
        <v>1258</v>
      </c>
      <c r="K13" s="70">
        <v>1163</v>
      </c>
      <c r="L13" s="70">
        <v>5</v>
      </c>
      <c r="M13" s="307">
        <v>90</v>
      </c>
      <c r="N13" s="307">
        <v>2360</v>
      </c>
    </row>
    <row r="14" spans="1:14" ht="12.75" customHeight="1">
      <c r="A14" s="69" t="s">
        <v>218</v>
      </c>
      <c r="B14" s="70">
        <v>15110</v>
      </c>
      <c r="C14" s="70">
        <v>11009</v>
      </c>
      <c r="D14" s="70">
        <v>10741</v>
      </c>
      <c r="E14" s="70">
        <v>8888</v>
      </c>
      <c r="F14" s="70">
        <v>1704</v>
      </c>
      <c r="G14" s="70">
        <v>3</v>
      </c>
      <c r="H14" s="70">
        <v>146</v>
      </c>
      <c r="I14" s="70">
        <v>268</v>
      </c>
      <c r="J14" s="70">
        <v>1481</v>
      </c>
      <c r="K14" s="70">
        <v>1352</v>
      </c>
      <c r="L14" s="70">
        <v>11</v>
      </c>
      <c r="M14" s="307">
        <v>118</v>
      </c>
      <c r="N14" s="307">
        <v>2620</v>
      </c>
    </row>
    <row r="15" spans="1:14" ht="12.75" customHeight="1">
      <c r="A15" s="69" t="s">
        <v>219</v>
      </c>
      <c r="B15" s="70">
        <v>14143</v>
      </c>
      <c r="C15" s="70">
        <v>10428</v>
      </c>
      <c r="D15" s="70">
        <v>10173</v>
      </c>
      <c r="E15" s="70">
        <v>8282</v>
      </c>
      <c r="F15" s="70">
        <v>1735</v>
      </c>
      <c r="G15" s="70">
        <v>2</v>
      </c>
      <c r="H15" s="70">
        <v>154</v>
      </c>
      <c r="I15" s="70">
        <v>255</v>
      </c>
      <c r="J15" s="70">
        <v>1515</v>
      </c>
      <c r="K15" s="70">
        <v>1396</v>
      </c>
      <c r="L15" s="70">
        <v>4</v>
      </c>
      <c r="M15" s="307">
        <v>115</v>
      </c>
      <c r="N15" s="307">
        <v>2200</v>
      </c>
    </row>
    <row r="16" spans="1:14" ht="12.75" customHeight="1">
      <c r="A16" s="69" t="s">
        <v>220</v>
      </c>
      <c r="B16" s="70">
        <v>10904</v>
      </c>
      <c r="C16" s="70">
        <v>8090</v>
      </c>
      <c r="D16" s="70">
        <v>7879</v>
      </c>
      <c r="E16" s="70">
        <v>6540</v>
      </c>
      <c r="F16" s="70">
        <v>1207</v>
      </c>
      <c r="G16" s="70">
        <v>2</v>
      </c>
      <c r="H16" s="70">
        <v>130</v>
      </c>
      <c r="I16" s="70">
        <v>211</v>
      </c>
      <c r="J16" s="70">
        <v>1462</v>
      </c>
      <c r="K16" s="70">
        <v>1290</v>
      </c>
      <c r="L16" s="70">
        <v>2</v>
      </c>
      <c r="M16" s="307">
        <v>170</v>
      </c>
      <c r="N16" s="307">
        <v>1352</v>
      </c>
    </row>
    <row r="17" spans="1:14" ht="12.75" customHeight="1">
      <c r="A17" s="69" t="s">
        <v>221</v>
      </c>
      <c r="B17" s="70">
        <v>7568</v>
      </c>
      <c r="C17" s="70">
        <v>5137</v>
      </c>
      <c r="D17" s="70">
        <v>4950</v>
      </c>
      <c r="E17" s="70">
        <v>3979</v>
      </c>
      <c r="F17" s="70">
        <v>874</v>
      </c>
      <c r="G17" s="70">
        <v>2</v>
      </c>
      <c r="H17" s="70">
        <v>95</v>
      </c>
      <c r="I17" s="70">
        <v>187</v>
      </c>
      <c r="J17" s="70">
        <v>1768</v>
      </c>
      <c r="K17" s="70">
        <v>1329</v>
      </c>
      <c r="L17" s="70">
        <v>2</v>
      </c>
      <c r="M17" s="307">
        <v>437</v>
      </c>
      <c r="N17" s="307">
        <v>663</v>
      </c>
    </row>
    <row r="18" spans="1:14" ht="12.75" customHeight="1">
      <c r="A18" s="69" t="s">
        <v>222</v>
      </c>
      <c r="B18" s="70">
        <v>7654</v>
      </c>
      <c r="C18" s="70">
        <v>3550</v>
      </c>
      <c r="D18" s="70">
        <v>3413</v>
      </c>
      <c r="E18" s="70">
        <v>2464</v>
      </c>
      <c r="F18" s="70">
        <v>795</v>
      </c>
      <c r="G18" s="70" t="s">
        <v>156</v>
      </c>
      <c r="H18" s="70">
        <v>154</v>
      </c>
      <c r="I18" s="70">
        <v>137</v>
      </c>
      <c r="J18" s="70">
        <v>3490</v>
      </c>
      <c r="K18" s="70">
        <v>1936</v>
      </c>
      <c r="L18" s="70">
        <v>2</v>
      </c>
      <c r="M18" s="307">
        <v>1552</v>
      </c>
      <c r="N18" s="307">
        <v>614</v>
      </c>
    </row>
    <row r="19" spans="1:14" ht="12.75" customHeight="1">
      <c r="A19" s="69" t="s">
        <v>223</v>
      </c>
      <c r="B19" s="70">
        <v>8838</v>
      </c>
      <c r="C19" s="70">
        <v>2743</v>
      </c>
      <c r="D19" s="70">
        <v>2680</v>
      </c>
      <c r="E19" s="70">
        <v>1836</v>
      </c>
      <c r="F19" s="70">
        <v>673</v>
      </c>
      <c r="G19" s="70">
        <v>1</v>
      </c>
      <c r="H19" s="70">
        <v>170</v>
      </c>
      <c r="I19" s="70">
        <v>63</v>
      </c>
      <c r="J19" s="70">
        <v>5401</v>
      </c>
      <c r="K19" s="70">
        <v>2248</v>
      </c>
      <c r="L19" s="70">
        <v>4</v>
      </c>
      <c r="M19" s="307">
        <v>3149</v>
      </c>
      <c r="N19" s="307">
        <v>694</v>
      </c>
    </row>
    <row r="20" spans="1:14" ht="12.75" customHeight="1">
      <c r="A20" s="69" t="s">
        <v>224</v>
      </c>
      <c r="B20" s="70">
        <v>6116</v>
      </c>
      <c r="C20" s="70">
        <v>1010</v>
      </c>
      <c r="D20" s="70">
        <v>990</v>
      </c>
      <c r="E20" s="70">
        <v>649</v>
      </c>
      <c r="F20" s="70">
        <v>261</v>
      </c>
      <c r="G20" s="70" t="s">
        <v>156</v>
      </c>
      <c r="H20" s="70">
        <v>80</v>
      </c>
      <c r="I20" s="70">
        <v>20</v>
      </c>
      <c r="J20" s="70">
        <v>4451</v>
      </c>
      <c r="K20" s="70">
        <v>1446</v>
      </c>
      <c r="L20" s="70">
        <v>2</v>
      </c>
      <c r="M20" s="307">
        <v>3003</v>
      </c>
      <c r="N20" s="307">
        <v>655</v>
      </c>
    </row>
    <row r="21" spans="1:14" ht="12.75" customHeight="1">
      <c r="A21" s="69" t="s">
        <v>225</v>
      </c>
      <c r="B21" s="70">
        <v>3915</v>
      </c>
      <c r="C21" s="70">
        <v>340</v>
      </c>
      <c r="D21" s="70">
        <v>336</v>
      </c>
      <c r="E21" s="70">
        <v>189</v>
      </c>
      <c r="F21" s="70">
        <v>97</v>
      </c>
      <c r="G21" s="70">
        <v>2</v>
      </c>
      <c r="H21" s="70">
        <v>48</v>
      </c>
      <c r="I21" s="70">
        <v>4</v>
      </c>
      <c r="J21" s="70">
        <v>3067</v>
      </c>
      <c r="K21" s="70">
        <v>816</v>
      </c>
      <c r="L21" s="70">
        <v>1</v>
      </c>
      <c r="M21" s="307">
        <v>2250</v>
      </c>
      <c r="N21" s="307">
        <v>508</v>
      </c>
    </row>
    <row r="22" spans="1:14" ht="12.75" customHeight="1">
      <c r="A22" s="69" t="s">
        <v>226</v>
      </c>
      <c r="B22" s="70">
        <v>3448</v>
      </c>
      <c r="C22" s="70">
        <v>141</v>
      </c>
      <c r="D22" s="70">
        <v>139</v>
      </c>
      <c r="E22" s="70">
        <v>76</v>
      </c>
      <c r="F22" s="70">
        <v>42</v>
      </c>
      <c r="G22" s="70" t="s">
        <v>156</v>
      </c>
      <c r="H22" s="70">
        <v>21</v>
      </c>
      <c r="I22" s="70">
        <v>2</v>
      </c>
      <c r="J22" s="70">
        <v>2919</v>
      </c>
      <c r="K22" s="70">
        <v>456</v>
      </c>
      <c r="L22" s="70">
        <v>0</v>
      </c>
      <c r="M22" s="307">
        <v>2463</v>
      </c>
      <c r="N22" s="307">
        <v>388</v>
      </c>
    </row>
    <row r="23" spans="1:14" ht="12.75" customHeight="1">
      <c r="A23" s="69"/>
      <c r="B23" s="692"/>
      <c r="C23" s="692"/>
      <c r="D23" s="692"/>
      <c r="E23" s="692"/>
      <c r="F23" s="692"/>
      <c r="G23" s="70"/>
      <c r="H23" s="692"/>
      <c r="I23" s="692"/>
      <c r="J23" s="692"/>
      <c r="K23" s="692"/>
      <c r="L23" s="692"/>
      <c r="M23" s="693"/>
      <c r="N23" s="693"/>
    </row>
    <row r="24" spans="1:14" s="439" customFormat="1" ht="12.75" customHeight="1">
      <c r="A24" s="440" t="s">
        <v>478</v>
      </c>
      <c r="B24" s="327">
        <v>70656</v>
      </c>
      <c r="C24" s="327">
        <v>44957</v>
      </c>
      <c r="D24" s="327">
        <v>43564</v>
      </c>
      <c r="E24" s="327">
        <v>40759</v>
      </c>
      <c r="F24" s="327">
        <v>726</v>
      </c>
      <c r="G24" s="327">
        <v>1178</v>
      </c>
      <c r="H24" s="327">
        <v>901</v>
      </c>
      <c r="I24" s="327">
        <v>1393</v>
      </c>
      <c r="J24" s="327">
        <v>13336</v>
      </c>
      <c r="K24" s="327">
        <v>1317</v>
      </c>
      <c r="L24" s="327">
        <v>4574</v>
      </c>
      <c r="M24" s="434">
        <v>7445</v>
      </c>
      <c r="N24" s="434">
        <v>12363</v>
      </c>
    </row>
    <row r="25" spans="1:14" ht="12.75" customHeight="1">
      <c r="A25" s="69" t="s">
        <v>212</v>
      </c>
      <c r="B25" s="70">
        <v>4521</v>
      </c>
      <c r="C25" s="70">
        <v>517</v>
      </c>
      <c r="D25" s="70">
        <v>484</v>
      </c>
      <c r="E25" s="70">
        <v>103</v>
      </c>
      <c r="F25" s="70">
        <v>10</v>
      </c>
      <c r="G25" s="70">
        <v>361</v>
      </c>
      <c r="H25" s="70">
        <v>10</v>
      </c>
      <c r="I25" s="70">
        <v>33</v>
      </c>
      <c r="J25" s="70">
        <v>3349</v>
      </c>
      <c r="K25" s="70">
        <v>13</v>
      </c>
      <c r="L25" s="70">
        <v>3259</v>
      </c>
      <c r="M25" s="307">
        <v>77</v>
      </c>
      <c r="N25" s="307">
        <v>655</v>
      </c>
    </row>
    <row r="26" spans="1:14" ht="12.75" customHeight="1">
      <c r="A26" s="69" t="s">
        <v>213</v>
      </c>
      <c r="B26" s="70">
        <v>5983</v>
      </c>
      <c r="C26" s="70">
        <v>3395</v>
      </c>
      <c r="D26" s="70">
        <v>3235</v>
      </c>
      <c r="E26" s="70">
        <v>2366</v>
      </c>
      <c r="F26" s="70">
        <v>41</v>
      </c>
      <c r="G26" s="70">
        <v>763</v>
      </c>
      <c r="H26" s="70">
        <v>65</v>
      </c>
      <c r="I26" s="70">
        <v>160</v>
      </c>
      <c r="J26" s="70">
        <v>1354</v>
      </c>
      <c r="K26" s="70">
        <v>31</v>
      </c>
      <c r="L26" s="70">
        <v>1208</v>
      </c>
      <c r="M26" s="307">
        <v>115</v>
      </c>
      <c r="N26" s="307">
        <v>1234</v>
      </c>
    </row>
    <row r="27" spans="1:14" ht="12.75" customHeight="1">
      <c r="A27" s="69" t="s">
        <v>214</v>
      </c>
      <c r="B27" s="70">
        <v>5874</v>
      </c>
      <c r="C27" s="70">
        <v>4305</v>
      </c>
      <c r="D27" s="70">
        <v>4129</v>
      </c>
      <c r="E27" s="70">
        <v>3990</v>
      </c>
      <c r="F27" s="70">
        <v>45</v>
      </c>
      <c r="G27" s="70">
        <v>35</v>
      </c>
      <c r="H27" s="70">
        <v>59</v>
      </c>
      <c r="I27" s="70">
        <v>176</v>
      </c>
      <c r="J27" s="70">
        <v>151</v>
      </c>
      <c r="K27" s="70">
        <v>21</v>
      </c>
      <c r="L27" s="70">
        <v>84</v>
      </c>
      <c r="M27" s="307">
        <v>46</v>
      </c>
      <c r="N27" s="307">
        <v>1418</v>
      </c>
    </row>
    <row r="28" spans="1:14" ht="12.75" customHeight="1">
      <c r="A28" s="69" t="s">
        <v>215</v>
      </c>
      <c r="B28" s="70">
        <v>5038</v>
      </c>
      <c r="C28" s="70">
        <v>3666</v>
      </c>
      <c r="D28" s="70">
        <v>3555</v>
      </c>
      <c r="E28" s="70">
        <v>3470</v>
      </c>
      <c r="F28" s="70">
        <v>18</v>
      </c>
      <c r="G28" s="70">
        <v>13</v>
      </c>
      <c r="H28" s="70">
        <v>54</v>
      </c>
      <c r="I28" s="70">
        <v>111</v>
      </c>
      <c r="J28" s="70">
        <v>102</v>
      </c>
      <c r="K28" s="70">
        <v>25</v>
      </c>
      <c r="L28" s="70">
        <v>14</v>
      </c>
      <c r="M28" s="307">
        <v>63</v>
      </c>
      <c r="N28" s="307">
        <v>1270</v>
      </c>
    </row>
    <row r="29" spans="1:14" ht="12.75" customHeight="1">
      <c r="A29" s="69" t="s">
        <v>216</v>
      </c>
      <c r="B29" s="70">
        <v>5502</v>
      </c>
      <c r="C29" s="70">
        <v>4141</v>
      </c>
      <c r="D29" s="70">
        <v>4015</v>
      </c>
      <c r="E29" s="70">
        <v>3919</v>
      </c>
      <c r="F29" s="70">
        <v>34</v>
      </c>
      <c r="G29" s="70">
        <v>1</v>
      </c>
      <c r="H29" s="70">
        <v>61</v>
      </c>
      <c r="I29" s="70">
        <v>126</v>
      </c>
      <c r="J29" s="70">
        <v>95</v>
      </c>
      <c r="K29" s="70">
        <v>22</v>
      </c>
      <c r="L29" s="70">
        <v>2</v>
      </c>
      <c r="M29" s="307">
        <v>71</v>
      </c>
      <c r="N29" s="307">
        <v>1266</v>
      </c>
    </row>
    <row r="30" spans="1:14" ht="12.75" customHeight="1">
      <c r="A30" s="69" t="s">
        <v>217</v>
      </c>
      <c r="B30" s="70">
        <v>5948</v>
      </c>
      <c r="C30" s="70">
        <v>4579</v>
      </c>
      <c r="D30" s="70">
        <v>4468</v>
      </c>
      <c r="E30" s="70">
        <v>4392</v>
      </c>
      <c r="F30" s="70">
        <v>21</v>
      </c>
      <c r="G30" s="70" t="s">
        <v>156</v>
      </c>
      <c r="H30" s="70">
        <v>55</v>
      </c>
      <c r="I30" s="70">
        <v>111</v>
      </c>
      <c r="J30" s="70">
        <v>88</v>
      </c>
      <c r="K30" s="70">
        <v>32</v>
      </c>
      <c r="L30" s="70">
        <v>1</v>
      </c>
      <c r="M30" s="307">
        <v>55</v>
      </c>
      <c r="N30" s="307">
        <v>1281</v>
      </c>
    </row>
    <row r="31" spans="1:14" ht="12.75" customHeight="1">
      <c r="A31" s="69" t="s">
        <v>218</v>
      </c>
      <c r="B31" s="70">
        <v>7408</v>
      </c>
      <c r="C31" s="70">
        <v>5834</v>
      </c>
      <c r="D31" s="70">
        <v>5694</v>
      </c>
      <c r="E31" s="70">
        <v>5614</v>
      </c>
      <c r="F31" s="70">
        <v>22</v>
      </c>
      <c r="G31" s="70" t="s">
        <v>156</v>
      </c>
      <c r="H31" s="70">
        <v>58</v>
      </c>
      <c r="I31" s="70">
        <v>140</v>
      </c>
      <c r="J31" s="70">
        <v>116</v>
      </c>
      <c r="K31" s="70">
        <v>38</v>
      </c>
      <c r="L31" s="70">
        <v>1</v>
      </c>
      <c r="M31" s="307">
        <v>77</v>
      </c>
      <c r="N31" s="307">
        <v>1458</v>
      </c>
    </row>
    <row r="32" spans="1:14" ht="12.75" customHeight="1">
      <c r="A32" s="69" t="s">
        <v>219</v>
      </c>
      <c r="B32" s="70">
        <v>7204</v>
      </c>
      <c r="C32" s="70">
        <v>5794</v>
      </c>
      <c r="D32" s="70">
        <v>5670</v>
      </c>
      <c r="E32" s="70">
        <v>5570</v>
      </c>
      <c r="F32" s="70">
        <v>30</v>
      </c>
      <c r="G32" s="70">
        <v>1</v>
      </c>
      <c r="H32" s="70">
        <v>69</v>
      </c>
      <c r="I32" s="70">
        <v>124</v>
      </c>
      <c r="J32" s="70">
        <v>119</v>
      </c>
      <c r="K32" s="70">
        <v>48</v>
      </c>
      <c r="L32" s="70">
        <v>2</v>
      </c>
      <c r="M32" s="307">
        <v>69</v>
      </c>
      <c r="N32" s="307">
        <v>1291</v>
      </c>
    </row>
    <row r="33" spans="1:14" ht="12.75" customHeight="1">
      <c r="A33" s="69" t="s">
        <v>220</v>
      </c>
      <c r="B33" s="70">
        <v>5687</v>
      </c>
      <c r="C33" s="70">
        <v>4720</v>
      </c>
      <c r="D33" s="70">
        <v>4604</v>
      </c>
      <c r="E33" s="70">
        <v>4501</v>
      </c>
      <c r="F33" s="70">
        <v>30</v>
      </c>
      <c r="G33" s="70">
        <v>1</v>
      </c>
      <c r="H33" s="70">
        <v>72</v>
      </c>
      <c r="I33" s="70">
        <v>116</v>
      </c>
      <c r="J33" s="70">
        <v>150</v>
      </c>
      <c r="K33" s="70">
        <v>47</v>
      </c>
      <c r="L33" s="70" t="s">
        <v>156</v>
      </c>
      <c r="M33" s="307">
        <v>103</v>
      </c>
      <c r="N33" s="307">
        <v>817</v>
      </c>
    </row>
    <row r="34" spans="1:14" ht="12.75" customHeight="1">
      <c r="A34" s="69" t="s">
        <v>221</v>
      </c>
      <c r="B34" s="70">
        <v>3799</v>
      </c>
      <c r="C34" s="70">
        <v>3065</v>
      </c>
      <c r="D34" s="70">
        <v>2945</v>
      </c>
      <c r="E34" s="70">
        <v>2831</v>
      </c>
      <c r="F34" s="70">
        <v>59</v>
      </c>
      <c r="G34" s="70">
        <v>1</v>
      </c>
      <c r="H34" s="70">
        <v>54</v>
      </c>
      <c r="I34" s="70">
        <v>120</v>
      </c>
      <c r="J34" s="70">
        <v>341</v>
      </c>
      <c r="K34" s="70">
        <v>87</v>
      </c>
      <c r="L34" s="70" t="s">
        <v>156</v>
      </c>
      <c r="M34" s="307">
        <v>254</v>
      </c>
      <c r="N34" s="307">
        <v>393</v>
      </c>
    </row>
    <row r="35" spans="1:14" ht="12.75" customHeight="1">
      <c r="A35" s="69" t="s">
        <v>222</v>
      </c>
      <c r="B35" s="70">
        <v>3587</v>
      </c>
      <c r="C35" s="70">
        <v>2163</v>
      </c>
      <c r="D35" s="70">
        <v>2059</v>
      </c>
      <c r="E35" s="70">
        <v>1836</v>
      </c>
      <c r="F35" s="70">
        <v>121</v>
      </c>
      <c r="G35" s="70" t="s">
        <v>156</v>
      </c>
      <c r="H35" s="70">
        <v>102</v>
      </c>
      <c r="I35" s="70">
        <v>104</v>
      </c>
      <c r="J35" s="70">
        <v>1095</v>
      </c>
      <c r="K35" s="70">
        <v>219</v>
      </c>
      <c r="L35" s="70" t="s">
        <v>156</v>
      </c>
      <c r="M35" s="307">
        <v>876</v>
      </c>
      <c r="N35" s="307">
        <v>329</v>
      </c>
    </row>
    <row r="36" spans="1:14" ht="12.75" customHeight="1">
      <c r="A36" s="69" t="s">
        <v>223</v>
      </c>
      <c r="B36" s="70">
        <v>4237</v>
      </c>
      <c r="C36" s="70">
        <v>1802</v>
      </c>
      <c r="D36" s="70">
        <v>1754</v>
      </c>
      <c r="E36" s="70">
        <v>1456</v>
      </c>
      <c r="F36" s="70">
        <v>162</v>
      </c>
      <c r="G36" s="70" t="s">
        <v>156</v>
      </c>
      <c r="H36" s="70">
        <v>136</v>
      </c>
      <c r="I36" s="70">
        <v>48</v>
      </c>
      <c r="J36" s="70">
        <v>2100</v>
      </c>
      <c r="K36" s="70">
        <v>279</v>
      </c>
      <c r="L36" s="70">
        <v>2</v>
      </c>
      <c r="M36" s="307">
        <v>1819</v>
      </c>
      <c r="N36" s="307">
        <v>335</v>
      </c>
    </row>
    <row r="37" spans="1:14" ht="12.75" customHeight="1">
      <c r="A37" s="69" t="s">
        <v>224</v>
      </c>
      <c r="B37" s="70">
        <v>2873</v>
      </c>
      <c r="C37" s="70">
        <v>668</v>
      </c>
      <c r="D37" s="70">
        <v>648</v>
      </c>
      <c r="E37" s="70">
        <v>507</v>
      </c>
      <c r="F37" s="70">
        <v>84</v>
      </c>
      <c r="G37" s="70" t="s">
        <v>156</v>
      </c>
      <c r="H37" s="70">
        <v>57</v>
      </c>
      <c r="I37" s="70">
        <v>20</v>
      </c>
      <c r="J37" s="70">
        <v>1922</v>
      </c>
      <c r="K37" s="70">
        <v>231</v>
      </c>
      <c r="L37" s="70">
        <v>1</v>
      </c>
      <c r="M37" s="307">
        <v>1690</v>
      </c>
      <c r="N37" s="307">
        <v>283</v>
      </c>
    </row>
    <row r="38" spans="1:14" ht="12.75" customHeight="1">
      <c r="A38" s="69" t="s">
        <v>225</v>
      </c>
      <c r="B38" s="70">
        <v>1768</v>
      </c>
      <c r="C38" s="70">
        <v>223</v>
      </c>
      <c r="D38" s="70">
        <v>219</v>
      </c>
      <c r="E38" s="70">
        <v>146</v>
      </c>
      <c r="F38" s="70">
        <v>38</v>
      </c>
      <c r="G38" s="70">
        <v>2</v>
      </c>
      <c r="H38" s="70">
        <v>33</v>
      </c>
      <c r="I38" s="70">
        <v>4</v>
      </c>
      <c r="J38" s="70">
        <v>1345</v>
      </c>
      <c r="K38" s="70">
        <v>144</v>
      </c>
      <c r="L38" s="70" t="s">
        <v>156</v>
      </c>
      <c r="M38" s="307">
        <v>1201</v>
      </c>
      <c r="N38" s="307">
        <v>200</v>
      </c>
    </row>
    <row r="39" spans="1:14" ht="12.75" customHeight="1">
      <c r="A39" s="69" t="s">
        <v>226</v>
      </c>
      <c r="B39" s="70">
        <v>1227</v>
      </c>
      <c r="C39" s="70">
        <v>85</v>
      </c>
      <c r="D39" s="70">
        <v>85</v>
      </c>
      <c r="E39" s="70">
        <v>58</v>
      </c>
      <c r="F39" s="70">
        <v>11</v>
      </c>
      <c r="G39" s="70">
        <v>0</v>
      </c>
      <c r="H39" s="70">
        <v>16</v>
      </c>
      <c r="I39" s="70">
        <v>0</v>
      </c>
      <c r="J39" s="70">
        <v>1009</v>
      </c>
      <c r="K39" s="70">
        <v>80</v>
      </c>
      <c r="L39" s="70" t="s">
        <v>156</v>
      </c>
      <c r="M39" s="307">
        <v>929</v>
      </c>
      <c r="N39" s="307">
        <v>133</v>
      </c>
    </row>
    <row r="40" spans="1:14" ht="12.75" customHeight="1">
      <c r="A40" s="69"/>
      <c r="B40" s="692"/>
      <c r="C40" s="692"/>
      <c r="D40" s="690"/>
      <c r="E40" s="692"/>
      <c r="F40" s="692"/>
      <c r="G40" s="692"/>
      <c r="H40" s="692"/>
      <c r="I40" s="692"/>
      <c r="J40" s="692"/>
      <c r="K40" s="692"/>
      <c r="L40" s="692"/>
      <c r="M40" s="694"/>
      <c r="N40" s="694"/>
    </row>
    <row r="41" spans="1:14" s="439" customFormat="1" ht="12.75" customHeight="1">
      <c r="A41" s="438" t="s">
        <v>479</v>
      </c>
      <c r="B41" s="327">
        <v>76170</v>
      </c>
      <c r="C41" s="327">
        <v>39834</v>
      </c>
      <c r="D41" s="327">
        <v>38658</v>
      </c>
      <c r="E41" s="327">
        <v>27098</v>
      </c>
      <c r="F41" s="327">
        <v>8860</v>
      </c>
      <c r="G41" s="327">
        <v>1385</v>
      </c>
      <c r="H41" s="327">
        <v>1315</v>
      </c>
      <c r="I41" s="327">
        <v>1176</v>
      </c>
      <c r="J41" s="327">
        <v>25245</v>
      </c>
      <c r="K41" s="327">
        <v>14290</v>
      </c>
      <c r="L41" s="327">
        <v>4451</v>
      </c>
      <c r="M41" s="434">
        <v>6504</v>
      </c>
      <c r="N41" s="434">
        <v>11091</v>
      </c>
    </row>
    <row r="42" spans="1:14" ht="12.75" customHeight="1">
      <c r="A42" s="69" t="s">
        <v>212</v>
      </c>
      <c r="B42" s="70">
        <v>4633</v>
      </c>
      <c r="C42" s="70">
        <v>690</v>
      </c>
      <c r="D42" s="70">
        <v>658</v>
      </c>
      <c r="E42" s="70">
        <v>113</v>
      </c>
      <c r="F42" s="70">
        <v>23</v>
      </c>
      <c r="G42" s="70">
        <v>504</v>
      </c>
      <c r="H42" s="70">
        <v>18</v>
      </c>
      <c r="I42" s="70">
        <v>32</v>
      </c>
      <c r="J42" s="70">
        <v>3305</v>
      </c>
      <c r="K42" s="70">
        <v>25</v>
      </c>
      <c r="L42" s="70">
        <v>3229</v>
      </c>
      <c r="M42" s="307">
        <v>51</v>
      </c>
      <c r="N42" s="307">
        <v>638</v>
      </c>
    </row>
    <row r="43" spans="1:14" ht="12.75" customHeight="1">
      <c r="A43" s="69" t="s">
        <v>213</v>
      </c>
      <c r="B43" s="70">
        <v>7213</v>
      </c>
      <c r="C43" s="70">
        <v>4611</v>
      </c>
      <c r="D43" s="70">
        <v>4474</v>
      </c>
      <c r="E43" s="70">
        <v>3411</v>
      </c>
      <c r="F43" s="70">
        <v>102</v>
      </c>
      <c r="G43" s="70">
        <v>827</v>
      </c>
      <c r="H43" s="70">
        <v>134</v>
      </c>
      <c r="I43" s="70">
        <v>137</v>
      </c>
      <c r="J43" s="70">
        <v>1266</v>
      </c>
      <c r="K43" s="70">
        <v>94</v>
      </c>
      <c r="L43" s="70">
        <v>1120</v>
      </c>
      <c r="M43" s="307">
        <v>52</v>
      </c>
      <c r="N43" s="307">
        <v>1336</v>
      </c>
    </row>
    <row r="44" spans="1:14" ht="12.75" customHeight="1">
      <c r="A44" s="69" t="s">
        <v>214</v>
      </c>
      <c r="B44" s="70">
        <v>6811</v>
      </c>
      <c r="C44" s="70">
        <v>5023</v>
      </c>
      <c r="D44" s="70">
        <v>4840</v>
      </c>
      <c r="E44" s="70">
        <v>4477</v>
      </c>
      <c r="F44" s="70">
        <v>168</v>
      </c>
      <c r="G44" s="70">
        <v>29</v>
      </c>
      <c r="H44" s="70">
        <v>166</v>
      </c>
      <c r="I44" s="70">
        <v>183</v>
      </c>
      <c r="J44" s="70">
        <v>420</v>
      </c>
      <c r="K44" s="70">
        <v>321</v>
      </c>
      <c r="L44" s="70">
        <v>52</v>
      </c>
      <c r="M44" s="307">
        <v>47</v>
      </c>
      <c r="N44" s="307">
        <v>1368</v>
      </c>
    </row>
    <row r="45" spans="1:14" ht="12.75" customHeight="1">
      <c r="A45" s="69" t="s">
        <v>215</v>
      </c>
      <c r="B45" s="70">
        <v>5568</v>
      </c>
      <c r="C45" s="70">
        <v>3735</v>
      </c>
      <c r="D45" s="70">
        <v>3596</v>
      </c>
      <c r="E45" s="70">
        <v>3003</v>
      </c>
      <c r="F45" s="70">
        <v>304</v>
      </c>
      <c r="G45" s="70">
        <v>9</v>
      </c>
      <c r="H45" s="70">
        <v>280</v>
      </c>
      <c r="I45" s="70">
        <v>139</v>
      </c>
      <c r="J45" s="70">
        <v>721</v>
      </c>
      <c r="K45" s="70">
        <v>666</v>
      </c>
      <c r="L45" s="70">
        <v>16</v>
      </c>
      <c r="M45" s="307">
        <v>39</v>
      </c>
      <c r="N45" s="307">
        <v>1112</v>
      </c>
    </row>
    <row r="46" spans="1:14" ht="12.75" customHeight="1">
      <c r="A46" s="69" t="s">
        <v>216</v>
      </c>
      <c r="B46" s="70">
        <v>5812</v>
      </c>
      <c r="C46" s="70">
        <v>3703</v>
      </c>
      <c r="D46" s="70">
        <v>3600</v>
      </c>
      <c r="E46" s="70">
        <v>2856</v>
      </c>
      <c r="F46" s="70">
        <v>521</v>
      </c>
      <c r="G46" s="70">
        <v>4</v>
      </c>
      <c r="H46" s="70">
        <v>219</v>
      </c>
      <c r="I46" s="70">
        <v>103</v>
      </c>
      <c r="J46" s="70">
        <v>1006</v>
      </c>
      <c r="K46" s="70">
        <v>957</v>
      </c>
      <c r="L46" s="70">
        <v>8</v>
      </c>
      <c r="M46" s="307">
        <v>41</v>
      </c>
      <c r="N46" s="307">
        <v>1103</v>
      </c>
    </row>
    <row r="47" spans="1:14" ht="12.75" customHeight="1">
      <c r="A47" s="69" t="s">
        <v>217</v>
      </c>
      <c r="B47" s="70">
        <v>6227</v>
      </c>
      <c r="C47" s="70">
        <v>3978</v>
      </c>
      <c r="D47" s="70">
        <v>3867</v>
      </c>
      <c r="E47" s="70">
        <v>2854</v>
      </c>
      <c r="F47" s="70">
        <v>911</v>
      </c>
      <c r="G47" s="70">
        <v>5</v>
      </c>
      <c r="H47" s="70">
        <v>97</v>
      </c>
      <c r="I47" s="70">
        <v>111</v>
      </c>
      <c r="J47" s="70">
        <v>1170</v>
      </c>
      <c r="K47" s="70">
        <v>1131</v>
      </c>
      <c r="L47" s="70">
        <v>4</v>
      </c>
      <c r="M47" s="307">
        <v>35</v>
      </c>
      <c r="N47" s="307">
        <v>1079</v>
      </c>
    </row>
    <row r="48" spans="1:14" ht="12.75" customHeight="1">
      <c r="A48" s="69" t="s">
        <v>218</v>
      </c>
      <c r="B48" s="70">
        <v>7702</v>
      </c>
      <c r="C48" s="70">
        <v>5175</v>
      </c>
      <c r="D48" s="70">
        <v>5047</v>
      </c>
      <c r="E48" s="70">
        <v>3274</v>
      </c>
      <c r="F48" s="70">
        <v>1682</v>
      </c>
      <c r="G48" s="70">
        <v>3</v>
      </c>
      <c r="H48" s="70">
        <v>88</v>
      </c>
      <c r="I48" s="70">
        <v>128</v>
      </c>
      <c r="J48" s="70">
        <v>1365</v>
      </c>
      <c r="K48" s="70">
        <v>1314</v>
      </c>
      <c r="L48" s="70">
        <v>10</v>
      </c>
      <c r="M48" s="307">
        <v>41</v>
      </c>
      <c r="N48" s="307">
        <v>1162</v>
      </c>
    </row>
    <row r="49" spans="1:14" ht="12.75" customHeight="1">
      <c r="A49" s="69" t="s">
        <v>219</v>
      </c>
      <c r="B49" s="70">
        <v>6939</v>
      </c>
      <c r="C49" s="70">
        <v>4634</v>
      </c>
      <c r="D49" s="70">
        <v>4503</v>
      </c>
      <c r="E49" s="70">
        <v>2712</v>
      </c>
      <c r="F49" s="70">
        <v>1705</v>
      </c>
      <c r="G49" s="70">
        <v>1</v>
      </c>
      <c r="H49" s="70">
        <v>85</v>
      </c>
      <c r="I49" s="70">
        <v>131</v>
      </c>
      <c r="J49" s="70">
        <v>1396</v>
      </c>
      <c r="K49" s="70">
        <v>1348</v>
      </c>
      <c r="L49" s="70">
        <v>2</v>
      </c>
      <c r="M49" s="307">
        <v>46</v>
      </c>
      <c r="N49" s="307">
        <v>909</v>
      </c>
    </row>
    <row r="50" spans="1:14" ht="12.75" customHeight="1">
      <c r="A50" s="69" t="s">
        <v>220</v>
      </c>
      <c r="B50" s="70">
        <v>5217</v>
      </c>
      <c r="C50" s="70">
        <v>3370</v>
      </c>
      <c r="D50" s="70">
        <v>3275</v>
      </c>
      <c r="E50" s="70">
        <v>2039</v>
      </c>
      <c r="F50" s="70">
        <v>1177</v>
      </c>
      <c r="G50" s="70">
        <v>1</v>
      </c>
      <c r="H50" s="70">
        <v>58</v>
      </c>
      <c r="I50" s="70">
        <v>95</v>
      </c>
      <c r="J50" s="70">
        <v>1312</v>
      </c>
      <c r="K50" s="70">
        <v>1243</v>
      </c>
      <c r="L50" s="70">
        <v>2</v>
      </c>
      <c r="M50" s="307">
        <v>67</v>
      </c>
      <c r="N50" s="307">
        <v>535</v>
      </c>
    </row>
    <row r="51" spans="1:14" ht="12.75" customHeight="1">
      <c r="A51" s="69" t="s">
        <v>221</v>
      </c>
      <c r="B51" s="70">
        <v>3769</v>
      </c>
      <c r="C51" s="70">
        <v>2072</v>
      </c>
      <c r="D51" s="70">
        <v>2005</v>
      </c>
      <c r="E51" s="70">
        <v>1148</v>
      </c>
      <c r="F51" s="70">
        <v>815</v>
      </c>
      <c r="G51" s="70">
        <v>1</v>
      </c>
      <c r="H51" s="70">
        <v>41</v>
      </c>
      <c r="I51" s="70">
        <v>67</v>
      </c>
      <c r="J51" s="70">
        <v>1427</v>
      </c>
      <c r="K51" s="70">
        <v>1242</v>
      </c>
      <c r="L51" s="70">
        <v>2</v>
      </c>
      <c r="M51" s="307">
        <v>183</v>
      </c>
      <c r="N51" s="307">
        <v>270</v>
      </c>
    </row>
    <row r="52" spans="1:14" ht="12.75" customHeight="1">
      <c r="A52" s="69" t="s">
        <v>222</v>
      </c>
      <c r="B52" s="70">
        <v>4067</v>
      </c>
      <c r="C52" s="70">
        <v>1387</v>
      </c>
      <c r="D52" s="70">
        <v>1354</v>
      </c>
      <c r="E52" s="70">
        <v>628</v>
      </c>
      <c r="F52" s="70">
        <v>674</v>
      </c>
      <c r="G52" s="70" t="s">
        <v>156</v>
      </c>
      <c r="H52" s="70">
        <v>52</v>
      </c>
      <c r="I52" s="70">
        <v>33</v>
      </c>
      <c r="J52" s="70">
        <v>2395</v>
      </c>
      <c r="K52" s="70">
        <v>1717</v>
      </c>
      <c r="L52" s="70">
        <v>2</v>
      </c>
      <c r="M52" s="307">
        <v>676</v>
      </c>
      <c r="N52" s="307">
        <v>285</v>
      </c>
    </row>
    <row r="53" spans="1:14" ht="12.75" customHeight="1">
      <c r="A53" s="69" t="s">
        <v>223</v>
      </c>
      <c r="B53" s="70">
        <v>4601</v>
      </c>
      <c r="C53" s="70">
        <v>941</v>
      </c>
      <c r="D53" s="70">
        <v>926</v>
      </c>
      <c r="E53" s="70">
        <v>380</v>
      </c>
      <c r="F53" s="70">
        <v>511</v>
      </c>
      <c r="G53" s="70">
        <v>1</v>
      </c>
      <c r="H53" s="70">
        <v>34</v>
      </c>
      <c r="I53" s="70">
        <v>15</v>
      </c>
      <c r="J53" s="70">
        <v>3301</v>
      </c>
      <c r="K53" s="70">
        <v>1969</v>
      </c>
      <c r="L53" s="70">
        <v>2</v>
      </c>
      <c r="M53" s="307">
        <v>1330</v>
      </c>
      <c r="N53" s="307">
        <v>359</v>
      </c>
    </row>
    <row r="54" spans="1:14" ht="12.75" customHeight="1">
      <c r="A54" s="69" t="s">
        <v>224</v>
      </c>
      <c r="B54" s="70">
        <v>3243</v>
      </c>
      <c r="C54" s="70">
        <v>342</v>
      </c>
      <c r="D54" s="70">
        <v>342</v>
      </c>
      <c r="E54" s="70">
        <v>142</v>
      </c>
      <c r="F54" s="70">
        <v>177</v>
      </c>
      <c r="G54" s="70" t="s">
        <v>156</v>
      </c>
      <c r="H54" s="70">
        <v>23</v>
      </c>
      <c r="I54" s="70" t="s">
        <v>156</v>
      </c>
      <c r="J54" s="70">
        <v>2529</v>
      </c>
      <c r="K54" s="70">
        <v>1215</v>
      </c>
      <c r="L54" s="70">
        <v>1</v>
      </c>
      <c r="M54" s="307">
        <v>1313</v>
      </c>
      <c r="N54" s="307">
        <v>372</v>
      </c>
    </row>
    <row r="55" spans="1:14" ht="12.75" customHeight="1">
      <c r="A55" s="69" t="s">
        <v>225</v>
      </c>
      <c r="B55" s="70">
        <v>2147</v>
      </c>
      <c r="C55" s="70">
        <v>117</v>
      </c>
      <c r="D55" s="70">
        <v>117</v>
      </c>
      <c r="E55" s="70">
        <v>43</v>
      </c>
      <c r="F55" s="70">
        <v>59</v>
      </c>
      <c r="G55" s="70" t="s">
        <v>156</v>
      </c>
      <c r="H55" s="70">
        <v>15</v>
      </c>
      <c r="I55" s="70" t="s">
        <v>156</v>
      </c>
      <c r="J55" s="70">
        <v>1722</v>
      </c>
      <c r="K55" s="70">
        <v>672</v>
      </c>
      <c r="L55" s="70">
        <v>1</v>
      </c>
      <c r="M55" s="307">
        <v>1049</v>
      </c>
      <c r="N55" s="307">
        <v>308</v>
      </c>
    </row>
    <row r="56" spans="1:14" ht="12.75" customHeight="1" thickBot="1">
      <c r="A56" s="69" t="s">
        <v>226</v>
      </c>
      <c r="B56" s="70">
        <v>2221</v>
      </c>
      <c r="C56" s="70">
        <v>56</v>
      </c>
      <c r="D56" s="70">
        <v>54</v>
      </c>
      <c r="E56" s="70">
        <v>18</v>
      </c>
      <c r="F56" s="70">
        <v>31</v>
      </c>
      <c r="G56" s="70" t="s">
        <v>788</v>
      </c>
      <c r="H56" s="70">
        <v>5</v>
      </c>
      <c r="I56" s="70">
        <v>2</v>
      </c>
      <c r="J56" s="70">
        <v>1910</v>
      </c>
      <c r="K56" s="70">
        <v>376</v>
      </c>
      <c r="L56" s="70" t="s">
        <v>788</v>
      </c>
      <c r="M56" s="308">
        <v>1534</v>
      </c>
      <c r="N56" s="308">
        <v>255</v>
      </c>
    </row>
    <row r="57" spans="1:14" ht="12.75" customHeight="1">
      <c r="A57" s="146"/>
      <c r="B57" s="146"/>
      <c r="C57" s="146"/>
      <c r="D57" s="146"/>
      <c r="E57" s="296"/>
      <c r="F57" s="296"/>
      <c r="G57" s="296"/>
      <c r="H57" s="296"/>
      <c r="I57" s="296"/>
      <c r="J57" s="296"/>
      <c r="K57" s="296"/>
      <c r="L57" s="297"/>
      <c r="M57" s="916" t="s">
        <v>476</v>
      </c>
      <c r="N57" s="916"/>
    </row>
    <row r="58" spans="2:14" ht="13.5">
      <c r="B58" s="17"/>
      <c r="C58" s="17"/>
      <c r="D58" s="17"/>
      <c r="E58" s="299"/>
      <c r="F58" s="299"/>
      <c r="G58" s="298"/>
      <c r="H58" s="298"/>
      <c r="I58" s="298"/>
      <c r="J58" s="298"/>
      <c r="K58" s="298"/>
      <c r="L58" s="298"/>
      <c r="M58" s="298"/>
      <c r="N58" s="298"/>
    </row>
    <row r="59" spans="5:14" ht="13.5">
      <c r="E59" s="298"/>
      <c r="F59" s="298"/>
      <c r="G59" s="298"/>
      <c r="H59" s="298"/>
      <c r="I59" s="298"/>
      <c r="J59" s="298"/>
      <c r="K59" s="298"/>
      <c r="L59" s="298"/>
      <c r="M59" s="298"/>
      <c r="N59" s="298"/>
    </row>
    <row r="60" spans="5:14" ht="13.5">
      <c r="E60" s="298"/>
      <c r="F60" s="298"/>
      <c r="G60" s="298"/>
      <c r="H60" s="298"/>
      <c r="I60" s="298"/>
      <c r="J60" s="298"/>
      <c r="K60" s="298"/>
      <c r="L60" s="298"/>
      <c r="M60" s="298"/>
      <c r="N60" s="298"/>
    </row>
    <row r="61" spans="5:14" ht="13.5">
      <c r="E61" s="298"/>
      <c r="F61" s="298"/>
      <c r="G61" s="298"/>
      <c r="H61" s="298"/>
      <c r="I61" s="298"/>
      <c r="J61" s="298"/>
      <c r="K61" s="298"/>
      <c r="L61" s="298"/>
      <c r="M61" s="298"/>
      <c r="N61" s="298"/>
    </row>
    <row r="66" spans="1:4" ht="13.5">
      <c r="A66" s="145"/>
      <c r="B66" s="147"/>
      <c r="C66" s="147"/>
      <c r="D66" s="68"/>
    </row>
  </sheetData>
  <sheetProtection/>
  <mergeCells count="9">
    <mergeCell ref="M57:N57"/>
    <mergeCell ref="A1:N1"/>
    <mergeCell ref="A3:A4"/>
    <mergeCell ref="B3:B5"/>
    <mergeCell ref="J3:J5"/>
    <mergeCell ref="C4:C5"/>
    <mergeCell ref="D4:H4"/>
    <mergeCell ref="I4:I5"/>
    <mergeCell ref="N3:N5"/>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31"/>
  <sheetViews>
    <sheetView showGridLines="0" zoomScalePageLayoutView="0" workbookViewId="0" topLeftCell="A1">
      <selection activeCell="T19" sqref="T19"/>
    </sheetView>
  </sheetViews>
  <sheetFormatPr defaultColWidth="10.59765625" defaultRowHeight="15"/>
  <cols>
    <col min="1" max="1" width="1.59765625" style="18" customWidth="1"/>
    <col min="2" max="2" width="19" style="18" customWidth="1"/>
    <col min="3" max="5" width="7" style="18" customWidth="1"/>
    <col min="6" max="6" width="1.59765625" style="18" customWidth="1"/>
    <col min="7" max="7" width="19" style="18" customWidth="1"/>
    <col min="8" max="16" width="7" style="18" customWidth="1"/>
    <col min="17" max="16384" width="10.59765625" style="18" customWidth="1"/>
  </cols>
  <sheetData>
    <row r="1" spans="1:13" ht="18.75" customHeight="1">
      <c r="A1" s="936" t="s">
        <v>708</v>
      </c>
      <c r="B1" s="936"/>
      <c r="C1" s="936"/>
      <c r="D1" s="936"/>
      <c r="E1" s="936"/>
      <c r="F1" s="936"/>
      <c r="G1" s="936"/>
      <c r="H1" s="936"/>
      <c r="I1" s="936"/>
      <c r="J1" s="936"/>
      <c r="K1" s="936"/>
      <c r="L1" s="936"/>
      <c r="M1" s="936"/>
    </row>
    <row r="2" spans="1:10" ht="8.25" customHeight="1">
      <c r="A2" s="424"/>
      <c r="B2" s="424"/>
      <c r="C2" s="425"/>
      <c r="D2" s="425"/>
      <c r="E2" s="425"/>
      <c r="F2" s="425"/>
      <c r="G2" s="425"/>
      <c r="H2" s="425"/>
      <c r="I2" s="425"/>
      <c r="J2" s="425"/>
    </row>
    <row r="3" spans="1:16" ht="15" customHeight="1" thickBot="1">
      <c r="A3" s="107"/>
      <c r="B3" s="81"/>
      <c r="C3" s="81"/>
      <c r="D3" s="81"/>
      <c r="E3" s="81"/>
      <c r="F3" s="81"/>
      <c r="G3" s="81"/>
      <c r="H3" s="81"/>
      <c r="I3" s="107"/>
      <c r="J3" s="81"/>
      <c r="K3" s="107"/>
      <c r="L3" s="81"/>
      <c r="P3" s="104" t="s">
        <v>227</v>
      </c>
    </row>
    <row r="4" spans="1:16" ht="15" customHeight="1">
      <c r="A4" s="368"/>
      <c r="B4" s="369"/>
      <c r="C4" s="938" t="s">
        <v>426</v>
      </c>
      <c r="D4" s="938"/>
      <c r="E4" s="939"/>
      <c r="F4" s="370"/>
      <c r="G4" s="426"/>
      <c r="H4" s="371"/>
      <c r="I4" s="427" t="s">
        <v>365</v>
      </c>
      <c r="J4" s="369"/>
      <c r="K4" s="695"/>
      <c r="L4" s="696" t="s">
        <v>508</v>
      </c>
      <c r="M4" s="697"/>
      <c r="N4" s="695"/>
      <c r="O4" s="696" t="s">
        <v>789</v>
      </c>
      <c r="P4" s="697"/>
    </row>
    <row r="5" spans="1:16" ht="15" customHeight="1">
      <c r="A5" s="940" t="s">
        <v>427</v>
      </c>
      <c r="B5" s="941"/>
      <c r="C5" s="940">
        <v>2005</v>
      </c>
      <c r="D5" s="940"/>
      <c r="E5" s="941"/>
      <c r="F5" s="929" t="s">
        <v>427</v>
      </c>
      <c r="G5" s="941"/>
      <c r="H5" s="929">
        <v>2010</v>
      </c>
      <c r="I5" s="930"/>
      <c r="J5" s="930"/>
      <c r="K5" s="929">
        <v>2015</v>
      </c>
      <c r="L5" s="930"/>
      <c r="M5" s="931"/>
      <c r="N5" s="929">
        <v>2020</v>
      </c>
      <c r="O5" s="930"/>
      <c r="P5" s="931"/>
    </row>
    <row r="6" spans="1:16" ht="15" customHeight="1">
      <c r="A6" s="360"/>
      <c r="B6" s="361"/>
      <c r="C6" s="366"/>
      <c r="D6" s="362" t="s">
        <v>428</v>
      </c>
      <c r="E6" s="363" t="s">
        <v>11</v>
      </c>
      <c r="F6" s="364"/>
      <c r="G6" s="361"/>
      <c r="H6" s="365"/>
      <c r="I6" s="343" t="s">
        <v>357</v>
      </c>
      <c r="J6" s="358" t="s">
        <v>429</v>
      </c>
      <c r="K6" s="365"/>
      <c r="L6" s="343" t="s">
        <v>357</v>
      </c>
      <c r="M6" s="343" t="s">
        <v>429</v>
      </c>
      <c r="N6" s="365"/>
      <c r="O6" s="343" t="s">
        <v>357</v>
      </c>
      <c r="P6" s="343" t="s">
        <v>429</v>
      </c>
    </row>
    <row r="7" spans="1:16" ht="14.25">
      <c r="A7" s="934" t="s">
        <v>425</v>
      </c>
      <c r="B7" s="935"/>
      <c r="C7" s="428">
        <f>SUM(C8:C27)</f>
        <v>79754</v>
      </c>
      <c r="D7" s="342">
        <f>SUM(D8:D27)</f>
        <v>48758</v>
      </c>
      <c r="E7" s="345">
        <f>SUM(E8:E27)</f>
        <v>30996</v>
      </c>
      <c r="F7" s="937" t="s">
        <v>73</v>
      </c>
      <c r="G7" s="934"/>
      <c r="H7" s="344">
        <f aca="true" t="shared" si="0" ref="H7:H27">SUM(I7:J7)</f>
        <v>80748</v>
      </c>
      <c r="I7" s="342">
        <v>47429</v>
      </c>
      <c r="J7" s="342">
        <v>33319</v>
      </c>
      <c r="K7" s="344">
        <v>79358</v>
      </c>
      <c r="L7" s="342">
        <v>44617</v>
      </c>
      <c r="M7" s="345">
        <v>34741</v>
      </c>
      <c r="N7" s="344">
        <v>82222</v>
      </c>
      <c r="O7" s="342">
        <v>43564</v>
      </c>
      <c r="P7" s="345">
        <v>38658</v>
      </c>
    </row>
    <row r="8" spans="1:16" ht="13.5">
      <c r="A8" s="271"/>
      <c r="B8" s="301" t="s">
        <v>311</v>
      </c>
      <c r="C8" s="344">
        <v>51</v>
      </c>
      <c r="D8" s="342">
        <v>39</v>
      </c>
      <c r="E8" s="345">
        <v>12</v>
      </c>
      <c r="F8" s="346"/>
      <c r="G8" s="347" t="s">
        <v>481</v>
      </c>
      <c r="H8" s="344">
        <f t="shared" si="0"/>
        <v>66</v>
      </c>
      <c r="I8" s="348">
        <v>50</v>
      </c>
      <c r="J8" s="348">
        <v>16</v>
      </c>
      <c r="K8" s="344">
        <v>100</v>
      </c>
      <c r="L8" s="348">
        <v>66</v>
      </c>
      <c r="M8" s="349">
        <v>34</v>
      </c>
      <c r="N8" s="344">
        <v>112</v>
      </c>
      <c r="O8" s="348">
        <v>70</v>
      </c>
      <c r="P8" s="349">
        <v>42</v>
      </c>
    </row>
    <row r="9" spans="1:16" ht="13.5">
      <c r="A9" s="271"/>
      <c r="B9" s="301" t="s">
        <v>312</v>
      </c>
      <c r="C9" s="367" t="s">
        <v>701</v>
      </c>
      <c r="D9" s="348" t="s">
        <v>534</v>
      </c>
      <c r="E9" s="349" t="s">
        <v>534</v>
      </c>
      <c r="F9" s="346"/>
      <c r="G9" s="350" t="s">
        <v>494</v>
      </c>
      <c r="H9" s="344">
        <f t="shared" si="0"/>
        <v>15</v>
      </c>
      <c r="I9" s="342">
        <v>13</v>
      </c>
      <c r="J9" s="342">
        <v>2</v>
      </c>
      <c r="K9" s="344">
        <v>17</v>
      </c>
      <c r="L9" s="342">
        <v>14</v>
      </c>
      <c r="M9" s="345">
        <v>3</v>
      </c>
      <c r="N9" s="344">
        <v>9</v>
      </c>
      <c r="O9" s="342">
        <v>8</v>
      </c>
      <c r="P9" s="345">
        <v>1</v>
      </c>
    </row>
    <row r="10" spans="1:16" ht="13.5">
      <c r="A10" s="271"/>
      <c r="B10" s="301" t="s">
        <v>313</v>
      </c>
      <c r="C10" s="344">
        <v>27</v>
      </c>
      <c r="D10" s="342">
        <v>24</v>
      </c>
      <c r="E10" s="345">
        <v>3</v>
      </c>
      <c r="F10" s="346"/>
      <c r="G10" s="351" t="s">
        <v>496</v>
      </c>
      <c r="H10" s="344">
        <f t="shared" si="0"/>
        <v>17</v>
      </c>
      <c r="I10" s="342">
        <v>12</v>
      </c>
      <c r="J10" s="359">
        <v>5</v>
      </c>
      <c r="K10" s="344">
        <v>18</v>
      </c>
      <c r="L10" s="342">
        <v>8</v>
      </c>
      <c r="M10" s="698">
        <v>10</v>
      </c>
      <c r="N10" s="344">
        <v>13</v>
      </c>
      <c r="O10" s="342">
        <v>5</v>
      </c>
      <c r="P10" s="698">
        <v>8</v>
      </c>
    </row>
    <row r="11" spans="1:16" ht="13.5">
      <c r="A11" s="271"/>
      <c r="B11" s="301" t="s">
        <v>314</v>
      </c>
      <c r="C11" s="344">
        <v>10</v>
      </c>
      <c r="D11" s="342">
        <v>7</v>
      </c>
      <c r="E11" s="345">
        <v>3</v>
      </c>
      <c r="F11" s="346"/>
      <c r="G11" s="347" t="s">
        <v>495</v>
      </c>
      <c r="H11" s="344">
        <f t="shared" si="0"/>
        <v>3499</v>
      </c>
      <c r="I11" s="342">
        <v>2975</v>
      </c>
      <c r="J11" s="342">
        <v>524</v>
      </c>
      <c r="K11" s="344">
        <v>3436</v>
      </c>
      <c r="L11" s="342">
        <v>2811</v>
      </c>
      <c r="M11" s="345">
        <v>625</v>
      </c>
      <c r="N11" s="344">
        <v>3663</v>
      </c>
      <c r="O11" s="342">
        <v>2875</v>
      </c>
      <c r="P11" s="345">
        <v>788</v>
      </c>
    </row>
    <row r="12" spans="1:16" ht="13.5">
      <c r="A12" s="271"/>
      <c r="B12" s="301" t="s">
        <v>315</v>
      </c>
      <c r="C12" s="344">
        <v>4132</v>
      </c>
      <c r="D12" s="342">
        <v>3583</v>
      </c>
      <c r="E12" s="345">
        <v>549</v>
      </c>
      <c r="F12" s="346"/>
      <c r="G12" s="347" t="s">
        <v>582</v>
      </c>
      <c r="H12" s="344">
        <f t="shared" si="0"/>
        <v>6165</v>
      </c>
      <c r="I12" s="342">
        <v>4665</v>
      </c>
      <c r="J12" s="342">
        <v>1500</v>
      </c>
      <c r="K12" s="344">
        <v>6829</v>
      </c>
      <c r="L12" s="342">
        <v>5017</v>
      </c>
      <c r="M12" s="345">
        <v>1812</v>
      </c>
      <c r="N12" s="344">
        <v>6067</v>
      </c>
      <c r="O12" s="342">
        <v>4278</v>
      </c>
      <c r="P12" s="345">
        <v>1789</v>
      </c>
    </row>
    <row r="13" spans="1:16" ht="21">
      <c r="A13" s="271"/>
      <c r="B13" s="301" t="s">
        <v>316</v>
      </c>
      <c r="C13" s="344">
        <v>7676</v>
      </c>
      <c r="D13" s="342">
        <v>5768</v>
      </c>
      <c r="E13" s="345">
        <v>1908</v>
      </c>
      <c r="F13" s="346"/>
      <c r="G13" s="302" t="s">
        <v>326</v>
      </c>
      <c r="H13" s="344">
        <f t="shared" si="0"/>
        <v>206</v>
      </c>
      <c r="I13" s="348">
        <v>147</v>
      </c>
      <c r="J13" s="348">
        <v>59</v>
      </c>
      <c r="K13" s="344">
        <v>279</v>
      </c>
      <c r="L13" s="348">
        <v>184</v>
      </c>
      <c r="M13" s="349">
        <v>95</v>
      </c>
      <c r="N13" s="344">
        <v>282</v>
      </c>
      <c r="O13" s="348">
        <v>193</v>
      </c>
      <c r="P13" s="349">
        <v>89</v>
      </c>
    </row>
    <row r="14" spans="1:16" ht="21">
      <c r="A14" s="271"/>
      <c r="B14" s="302" t="s">
        <v>326</v>
      </c>
      <c r="C14" s="344">
        <v>165</v>
      </c>
      <c r="D14" s="342">
        <v>130</v>
      </c>
      <c r="E14" s="345">
        <v>35</v>
      </c>
      <c r="F14" s="346"/>
      <c r="G14" s="347" t="s">
        <v>483</v>
      </c>
      <c r="H14" s="344">
        <f t="shared" si="0"/>
        <v>7697</v>
      </c>
      <c r="I14" s="342">
        <v>5754</v>
      </c>
      <c r="J14" s="342">
        <v>1943</v>
      </c>
      <c r="K14" s="344">
        <v>7241</v>
      </c>
      <c r="L14" s="342">
        <v>5422</v>
      </c>
      <c r="M14" s="345">
        <v>1819</v>
      </c>
      <c r="N14" s="344">
        <v>8347</v>
      </c>
      <c r="O14" s="342">
        <v>5913</v>
      </c>
      <c r="P14" s="345">
        <v>2434</v>
      </c>
    </row>
    <row r="15" spans="1:16" ht="13.5">
      <c r="A15" s="271"/>
      <c r="B15" s="301" t="s">
        <v>317</v>
      </c>
      <c r="C15" s="344">
        <v>7922</v>
      </c>
      <c r="D15" s="348">
        <v>5998</v>
      </c>
      <c r="E15" s="349">
        <v>1924</v>
      </c>
      <c r="F15" s="346"/>
      <c r="G15" s="347" t="s">
        <v>484</v>
      </c>
      <c r="H15" s="344">
        <f t="shared" si="0"/>
        <v>5826</v>
      </c>
      <c r="I15" s="342">
        <v>4193</v>
      </c>
      <c r="J15" s="342">
        <v>1633</v>
      </c>
      <c r="K15" s="344">
        <v>5805</v>
      </c>
      <c r="L15" s="342">
        <v>4142</v>
      </c>
      <c r="M15" s="345">
        <v>1663</v>
      </c>
      <c r="N15" s="344">
        <v>6169</v>
      </c>
      <c r="O15" s="342">
        <v>4203</v>
      </c>
      <c r="P15" s="345">
        <v>1966</v>
      </c>
    </row>
    <row r="16" spans="1:16" ht="13.5">
      <c r="A16" s="271"/>
      <c r="B16" s="301" t="s">
        <v>318</v>
      </c>
      <c r="C16" s="344">
        <v>5760</v>
      </c>
      <c r="D16" s="342">
        <v>4459</v>
      </c>
      <c r="E16" s="345">
        <v>1301</v>
      </c>
      <c r="F16" s="346"/>
      <c r="G16" s="347" t="s">
        <v>485</v>
      </c>
      <c r="H16" s="344">
        <f t="shared" si="0"/>
        <v>13812</v>
      </c>
      <c r="I16" s="342">
        <v>7711</v>
      </c>
      <c r="J16" s="342">
        <v>6101</v>
      </c>
      <c r="K16" s="344">
        <v>12204</v>
      </c>
      <c r="L16" s="342">
        <v>6370</v>
      </c>
      <c r="M16" s="345">
        <v>5834</v>
      </c>
      <c r="N16" s="344">
        <v>12419</v>
      </c>
      <c r="O16" s="342">
        <v>6162</v>
      </c>
      <c r="P16" s="345">
        <v>6257</v>
      </c>
    </row>
    <row r="17" spans="1:16" ht="13.5">
      <c r="A17" s="271"/>
      <c r="B17" s="301" t="s">
        <v>319</v>
      </c>
      <c r="C17" s="344">
        <v>14566</v>
      </c>
      <c r="D17" s="342">
        <v>8278</v>
      </c>
      <c r="E17" s="345">
        <v>6288</v>
      </c>
      <c r="F17" s="346"/>
      <c r="G17" s="347" t="s">
        <v>486</v>
      </c>
      <c r="H17" s="344">
        <f t="shared" si="0"/>
        <v>5026</v>
      </c>
      <c r="I17" s="342">
        <v>3030</v>
      </c>
      <c r="J17" s="342">
        <v>1996</v>
      </c>
      <c r="K17" s="344">
        <v>4456</v>
      </c>
      <c r="L17" s="342">
        <v>2634</v>
      </c>
      <c r="M17" s="345">
        <v>1822</v>
      </c>
      <c r="N17" s="344">
        <v>4343</v>
      </c>
      <c r="O17" s="342">
        <v>2376</v>
      </c>
      <c r="P17" s="345">
        <v>1967</v>
      </c>
    </row>
    <row r="18" spans="1:16" ht="13.5">
      <c r="A18" s="271"/>
      <c r="B18" s="301" t="s">
        <v>320</v>
      </c>
      <c r="C18" s="344">
        <v>4978</v>
      </c>
      <c r="D18" s="342">
        <v>3248</v>
      </c>
      <c r="E18" s="345">
        <v>1730</v>
      </c>
      <c r="F18" s="346"/>
      <c r="G18" s="353" t="s">
        <v>487</v>
      </c>
      <c r="H18" s="344">
        <f t="shared" si="0"/>
        <v>2536</v>
      </c>
      <c r="I18" s="342">
        <v>1558</v>
      </c>
      <c r="J18" s="342">
        <v>978</v>
      </c>
      <c r="K18" s="344">
        <v>2634</v>
      </c>
      <c r="L18" s="342">
        <v>1604</v>
      </c>
      <c r="M18" s="345">
        <v>1030</v>
      </c>
      <c r="N18" s="344">
        <v>2849</v>
      </c>
      <c r="O18" s="342">
        <v>1655</v>
      </c>
      <c r="P18" s="345">
        <v>1194</v>
      </c>
    </row>
    <row r="19" spans="1:16" ht="22.5">
      <c r="A19" s="271"/>
      <c r="B19" s="301" t="s">
        <v>321</v>
      </c>
      <c r="C19" s="344">
        <v>1997</v>
      </c>
      <c r="D19" s="342">
        <v>1242</v>
      </c>
      <c r="E19" s="345">
        <v>755</v>
      </c>
      <c r="F19" s="346"/>
      <c r="G19" s="353" t="s">
        <v>488</v>
      </c>
      <c r="H19" s="344">
        <f t="shared" si="0"/>
        <v>3842</v>
      </c>
      <c r="I19" s="342">
        <v>2622</v>
      </c>
      <c r="J19" s="342">
        <v>1220</v>
      </c>
      <c r="K19" s="344">
        <v>3849</v>
      </c>
      <c r="L19" s="342">
        <v>2452</v>
      </c>
      <c r="M19" s="345">
        <v>1397</v>
      </c>
      <c r="N19" s="344">
        <v>4383</v>
      </c>
      <c r="O19" s="342">
        <v>2633</v>
      </c>
      <c r="P19" s="345">
        <v>1750</v>
      </c>
    </row>
    <row r="20" spans="1:16" ht="13.5">
      <c r="A20" s="271"/>
      <c r="B20" s="301" t="s">
        <v>322</v>
      </c>
      <c r="C20" s="344">
        <v>4561</v>
      </c>
      <c r="D20" s="342">
        <v>2120</v>
      </c>
      <c r="E20" s="345">
        <v>2441</v>
      </c>
      <c r="F20" s="346"/>
      <c r="G20" s="353" t="s">
        <v>489</v>
      </c>
      <c r="H20" s="344">
        <f t="shared" si="0"/>
        <v>5272</v>
      </c>
      <c r="I20" s="342">
        <v>2227</v>
      </c>
      <c r="J20" s="342">
        <v>3045</v>
      </c>
      <c r="K20" s="344">
        <v>5304</v>
      </c>
      <c r="L20" s="342">
        <v>2148</v>
      </c>
      <c r="M20" s="345">
        <v>3156</v>
      </c>
      <c r="N20" s="344">
        <v>5617</v>
      </c>
      <c r="O20" s="342">
        <v>2180</v>
      </c>
      <c r="P20" s="345">
        <v>3437</v>
      </c>
    </row>
    <row r="21" spans="1:16" ht="24">
      <c r="A21" s="271"/>
      <c r="B21" s="301" t="s">
        <v>323</v>
      </c>
      <c r="C21" s="344">
        <v>4334</v>
      </c>
      <c r="D21" s="342">
        <v>1040</v>
      </c>
      <c r="E21" s="345">
        <v>3294</v>
      </c>
      <c r="F21" s="346"/>
      <c r="G21" s="347" t="s">
        <v>490</v>
      </c>
      <c r="H21" s="344">
        <f t="shared" si="0"/>
        <v>5107</v>
      </c>
      <c r="I21" s="342">
        <v>2093</v>
      </c>
      <c r="J21" s="342">
        <v>3014</v>
      </c>
      <c r="K21" s="344">
        <v>5254</v>
      </c>
      <c r="L21" s="342">
        <v>1982</v>
      </c>
      <c r="M21" s="345">
        <v>3272</v>
      </c>
      <c r="N21" s="344">
        <v>5943</v>
      </c>
      <c r="O21" s="342">
        <v>2158</v>
      </c>
      <c r="P21" s="345">
        <v>3785</v>
      </c>
    </row>
    <row r="22" spans="1:16" ht="13.5">
      <c r="A22" s="271"/>
      <c r="B22" s="301" t="s">
        <v>324</v>
      </c>
      <c r="C22" s="344">
        <v>2758</v>
      </c>
      <c r="D22" s="342">
        <v>997</v>
      </c>
      <c r="E22" s="345">
        <v>1761</v>
      </c>
      <c r="F22" s="346"/>
      <c r="G22" s="347" t="s">
        <v>491</v>
      </c>
      <c r="H22" s="344">
        <f t="shared" si="0"/>
        <v>2848</v>
      </c>
      <c r="I22" s="342">
        <v>971</v>
      </c>
      <c r="J22" s="342">
        <v>1877</v>
      </c>
      <c r="K22" s="344">
        <v>2858</v>
      </c>
      <c r="L22" s="342">
        <v>957</v>
      </c>
      <c r="M22" s="345">
        <v>1901</v>
      </c>
      <c r="N22" s="344">
        <v>3292</v>
      </c>
      <c r="O22" s="342">
        <v>1175</v>
      </c>
      <c r="P22" s="345">
        <v>2117</v>
      </c>
    </row>
    <row r="23" spans="1:16" ht="13.5">
      <c r="A23" s="271"/>
      <c r="B23" s="301" t="s">
        <v>325</v>
      </c>
      <c r="C23" s="344">
        <v>240</v>
      </c>
      <c r="D23" s="342">
        <v>137</v>
      </c>
      <c r="E23" s="345">
        <v>103</v>
      </c>
      <c r="F23" s="346"/>
      <c r="G23" s="347" t="s">
        <v>492</v>
      </c>
      <c r="H23" s="344">
        <f t="shared" si="0"/>
        <v>4965</v>
      </c>
      <c r="I23" s="342">
        <v>1183</v>
      </c>
      <c r="J23" s="342">
        <v>3782</v>
      </c>
      <c r="K23" s="344">
        <v>6081</v>
      </c>
      <c r="L23" s="342">
        <v>1416</v>
      </c>
      <c r="M23" s="345">
        <v>4665</v>
      </c>
      <c r="N23" s="344">
        <v>7511</v>
      </c>
      <c r="O23" s="342">
        <v>1725</v>
      </c>
      <c r="P23" s="345">
        <v>5786</v>
      </c>
    </row>
    <row r="24" spans="1:16" ht="21">
      <c r="A24" s="271"/>
      <c r="B24" s="302" t="s">
        <v>327</v>
      </c>
      <c r="C24" s="344">
        <v>16059</v>
      </c>
      <c r="D24" s="342">
        <v>8812</v>
      </c>
      <c r="E24" s="345">
        <v>7247</v>
      </c>
      <c r="F24" s="346"/>
      <c r="G24" s="347" t="s">
        <v>442</v>
      </c>
      <c r="H24" s="344">
        <f t="shared" si="0"/>
        <v>100</v>
      </c>
      <c r="I24" s="342">
        <v>30</v>
      </c>
      <c r="J24" s="342">
        <v>70</v>
      </c>
      <c r="K24" s="344">
        <v>162</v>
      </c>
      <c r="L24" s="342">
        <v>73</v>
      </c>
      <c r="M24" s="345">
        <v>89</v>
      </c>
      <c r="N24" s="344">
        <v>154</v>
      </c>
      <c r="O24" s="342">
        <v>67</v>
      </c>
      <c r="P24" s="345">
        <v>87</v>
      </c>
    </row>
    <row r="25" spans="1:16" ht="21">
      <c r="A25" s="271"/>
      <c r="B25" s="302" t="s">
        <v>328</v>
      </c>
      <c r="C25" s="344">
        <v>1582</v>
      </c>
      <c r="D25" s="342">
        <v>1049</v>
      </c>
      <c r="E25" s="345">
        <v>533</v>
      </c>
      <c r="F25" s="346"/>
      <c r="G25" s="352" t="s">
        <v>493</v>
      </c>
      <c r="H25" s="344">
        <f t="shared" si="0"/>
        <v>4886</v>
      </c>
      <c r="I25" s="342">
        <v>2864</v>
      </c>
      <c r="J25" s="342">
        <v>2022</v>
      </c>
      <c r="K25" s="344">
        <v>5490</v>
      </c>
      <c r="L25" s="342">
        <v>2993</v>
      </c>
      <c r="M25" s="345">
        <v>2497</v>
      </c>
      <c r="N25" s="344">
        <v>6293</v>
      </c>
      <c r="O25" s="342">
        <v>3390</v>
      </c>
      <c r="P25" s="345">
        <v>2903</v>
      </c>
    </row>
    <row r="26" spans="1:16" ht="21">
      <c r="A26" s="271"/>
      <c r="B26" s="302"/>
      <c r="C26" s="342"/>
      <c r="D26" s="342"/>
      <c r="E26" s="345"/>
      <c r="F26" s="346"/>
      <c r="G26" s="352" t="s">
        <v>482</v>
      </c>
      <c r="H26" s="344">
        <f t="shared" si="0"/>
        <v>1721</v>
      </c>
      <c r="I26" s="342">
        <v>1061</v>
      </c>
      <c r="J26" s="342">
        <v>660</v>
      </c>
      <c r="K26" s="344">
        <v>1642</v>
      </c>
      <c r="L26" s="342">
        <v>998</v>
      </c>
      <c r="M26" s="345">
        <v>644</v>
      </c>
      <c r="N26" s="344">
        <v>1849</v>
      </c>
      <c r="O26" s="342">
        <v>1090</v>
      </c>
      <c r="P26" s="345">
        <v>759</v>
      </c>
    </row>
    <row r="27" spans="1:16" ht="14.25" thickBot="1">
      <c r="A27" s="356"/>
      <c r="B27" s="699" t="s">
        <v>332</v>
      </c>
      <c r="C27" s="355">
        <v>2936</v>
      </c>
      <c r="D27" s="354">
        <v>1827</v>
      </c>
      <c r="E27" s="357">
        <v>1109</v>
      </c>
      <c r="F27" s="700"/>
      <c r="G27" s="699" t="s">
        <v>332</v>
      </c>
      <c r="H27" s="355">
        <f t="shared" si="0"/>
        <v>7142</v>
      </c>
      <c r="I27" s="354">
        <v>4270</v>
      </c>
      <c r="J27" s="354">
        <v>2872</v>
      </c>
      <c r="K27" s="355">
        <v>5699</v>
      </c>
      <c r="L27" s="354">
        <v>3326</v>
      </c>
      <c r="M27" s="357">
        <v>2373</v>
      </c>
      <c r="N27" s="355">
        <v>2907</v>
      </c>
      <c r="O27" s="354">
        <v>1408</v>
      </c>
      <c r="P27" s="357">
        <v>1499</v>
      </c>
    </row>
    <row r="28" spans="1:16" ht="13.5">
      <c r="A28" s="271"/>
      <c r="E28" s="26"/>
      <c r="F28" s="478"/>
      <c r="O28" s="932" t="s">
        <v>497</v>
      </c>
      <c r="P28" s="932"/>
    </row>
    <row r="29" spans="1:11" ht="12" customHeight="1">
      <c r="A29" s="933"/>
      <c r="B29" s="933"/>
      <c r="C29" s="933"/>
      <c r="D29" s="933"/>
      <c r="E29" s="933"/>
      <c r="F29" s="451"/>
      <c r="G29" s="701"/>
      <c r="H29" s="26"/>
      <c r="I29" s="932"/>
      <c r="J29" s="932"/>
      <c r="K29" s="26"/>
    </row>
    <row r="30" spans="1:13" ht="13.5">
      <c r="A30" s="26"/>
      <c r="B30" s="12"/>
      <c r="C30" s="254"/>
      <c r="D30" s="26"/>
      <c r="E30" s="26"/>
      <c r="F30" s="26"/>
      <c r="G30" s="26"/>
      <c r="H30" s="148"/>
      <c r="I30" s="148"/>
      <c r="J30" s="26"/>
      <c r="K30" s="148"/>
      <c r="L30" s="148"/>
      <c r="M30" s="26"/>
    </row>
    <row r="31" spans="2:12" ht="13.5">
      <c r="B31" s="17"/>
      <c r="C31" s="17"/>
      <c r="H31" s="148"/>
      <c r="I31" s="148"/>
      <c r="K31" s="148"/>
      <c r="L31" s="148"/>
    </row>
  </sheetData>
  <sheetProtection/>
  <mergeCells count="13">
    <mergeCell ref="A1:M1"/>
    <mergeCell ref="F7:G7"/>
    <mergeCell ref="C4:E4"/>
    <mergeCell ref="A5:B5"/>
    <mergeCell ref="C5:E5"/>
    <mergeCell ref="F5:G5"/>
    <mergeCell ref="K5:M5"/>
    <mergeCell ref="N5:P5"/>
    <mergeCell ref="O28:P28"/>
    <mergeCell ref="H5:J5"/>
    <mergeCell ref="I29:J29"/>
    <mergeCell ref="A29:E29"/>
    <mergeCell ref="A7:B7"/>
  </mergeCells>
  <printOptions/>
  <pageMargins left="0.75" right="0.75" top="1" bottom="1" header="0.512" footer="0.512"/>
  <pageSetup horizontalDpi="600" verticalDpi="600" orientation="portrait" paperSize="9" r:id="rId1"/>
  <ignoredErrors>
    <ignoredError sqref="H7 H8:M8 H9:H27" formulaRange="1"/>
  </ignoredErrors>
</worksheet>
</file>

<file path=xl/worksheets/sheet17.xml><?xml version="1.0" encoding="utf-8"?>
<worksheet xmlns="http://schemas.openxmlformats.org/spreadsheetml/2006/main" xmlns:r="http://schemas.openxmlformats.org/officeDocument/2006/relationships">
  <dimension ref="A1:W57"/>
  <sheetViews>
    <sheetView showGridLines="0" zoomScale="91" zoomScaleNormal="91" zoomScalePageLayoutView="0" workbookViewId="0" topLeftCell="A16">
      <selection activeCell="Z17" sqref="Z17"/>
    </sheetView>
  </sheetViews>
  <sheetFormatPr defaultColWidth="10.59765625" defaultRowHeight="15"/>
  <cols>
    <col min="1" max="1" width="1.8984375" style="17" customWidth="1"/>
    <col min="2" max="2" width="8.3984375" style="17" customWidth="1"/>
    <col min="3" max="3" width="9.19921875" style="17" customWidth="1"/>
    <col min="4" max="8" width="6.8984375" style="17" customWidth="1"/>
    <col min="9" max="9" width="6.69921875" style="17" customWidth="1"/>
    <col min="10" max="11" width="6.8984375" style="17" customWidth="1"/>
    <col min="12" max="12" width="8" style="17" customWidth="1"/>
    <col min="13" max="14" width="6.8984375" style="130" customWidth="1"/>
    <col min="15" max="15" width="7.8984375" style="130" customWidth="1"/>
    <col min="16" max="21" width="6.8984375" style="130" customWidth="1"/>
    <col min="22" max="22" width="7.3984375" style="17" customWidth="1"/>
    <col min="23" max="23" width="7.8984375" style="17" customWidth="1"/>
    <col min="24" max="16384" width="10.59765625" style="17" customWidth="1"/>
  </cols>
  <sheetData>
    <row r="1" spans="1:23" s="18" customFormat="1" ht="14.25" customHeight="1">
      <c r="A1" s="115" t="s">
        <v>502</v>
      </c>
      <c r="B1" s="115"/>
      <c r="C1" s="115"/>
      <c r="D1" s="115"/>
      <c r="E1" s="115"/>
      <c r="F1" s="115"/>
      <c r="G1" s="115"/>
      <c r="H1" s="115"/>
      <c r="I1" s="115"/>
      <c r="J1" s="115"/>
      <c r="K1" s="115"/>
      <c r="L1" s="115"/>
      <c r="M1" s="220"/>
      <c r="N1" s="220"/>
      <c r="O1" s="220"/>
      <c r="P1" s="220"/>
      <c r="Q1" s="221"/>
      <c r="R1" s="221"/>
      <c r="S1" s="221"/>
      <c r="T1" s="221"/>
      <c r="U1" s="221"/>
      <c r="V1" s="47"/>
      <c r="W1" s="47"/>
    </row>
    <row r="2" spans="1:23" s="18" customFormat="1" ht="14.25" customHeight="1" thickBot="1">
      <c r="A2" s="144"/>
      <c r="B2" s="144"/>
      <c r="C2" s="26"/>
      <c r="D2" s="26"/>
      <c r="E2" s="26"/>
      <c r="F2" s="26"/>
      <c r="G2" s="26"/>
      <c r="H2" s="26"/>
      <c r="I2" s="26"/>
      <c r="J2" s="26"/>
      <c r="K2" s="209"/>
      <c r="L2" s="26"/>
      <c r="M2" s="71"/>
      <c r="N2" s="222"/>
      <c r="O2" s="222"/>
      <c r="P2" s="51"/>
      <c r="Q2" s="51"/>
      <c r="R2" s="51"/>
      <c r="S2" s="51"/>
      <c r="T2" s="51"/>
      <c r="V2" s="29"/>
      <c r="W2" s="305" t="s">
        <v>791</v>
      </c>
    </row>
    <row r="3" spans="1:21" ht="12" customHeight="1">
      <c r="A3" s="964" t="s">
        <v>228</v>
      </c>
      <c r="B3" s="965"/>
      <c r="C3" s="226" t="s">
        <v>333</v>
      </c>
      <c r="D3" s="227"/>
      <c r="E3" s="227"/>
      <c r="F3" s="227"/>
      <c r="G3" s="227"/>
      <c r="H3" s="227"/>
      <c r="I3" s="227"/>
      <c r="J3" s="227"/>
      <c r="K3" s="227"/>
      <c r="L3" s="227"/>
      <c r="M3" s="227"/>
      <c r="N3" s="227"/>
      <c r="O3" s="227"/>
      <c r="P3" s="227"/>
      <c r="Q3" s="227"/>
      <c r="R3" s="227"/>
      <c r="S3" s="227"/>
      <c r="T3" s="227"/>
      <c r="U3" s="227"/>
    </row>
    <row r="4" spans="1:23" ht="10.5" customHeight="1">
      <c r="A4" s="966"/>
      <c r="B4" s="966"/>
      <c r="C4" s="205" t="s">
        <v>334</v>
      </c>
      <c r="D4" s="204" t="s">
        <v>335</v>
      </c>
      <c r="E4" s="204" t="s">
        <v>336</v>
      </c>
      <c r="F4" s="204" t="s">
        <v>337</v>
      </c>
      <c r="G4" s="204" t="s">
        <v>338</v>
      </c>
      <c r="H4" s="203" t="s">
        <v>339</v>
      </c>
      <c r="I4" s="206" t="s">
        <v>340</v>
      </c>
      <c r="J4" s="207" t="s">
        <v>341</v>
      </c>
      <c r="K4" s="203" t="s">
        <v>342</v>
      </c>
      <c r="L4" s="208" t="s">
        <v>343</v>
      </c>
      <c r="M4" s="203" t="s">
        <v>344</v>
      </c>
      <c r="N4" s="223" t="s">
        <v>345</v>
      </c>
      <c r="O4" s="224" t="s">
        <v>346</v>
      </c>
      <c r="P4" s="223" t="s">
        <v>347</v>
      </c>
      <c r="Q4" s="224" t="s">
        <v>348</v>
      </c>
      <c r="R4" s="223" t="s">
        <v>349</v>
      </c>
      <c r="S4" s="224" t="s">
        <v>350</v>
      </c>
      <c r="T4" s="224" t="s">
        <v>351</v>
      </c>
      <c r="U4" s="224" t="s">
        <v>352</v>
      </c>
      <c r="V4" s="224" t="s">
        <v>353</v>
      </c>
      <c r="W4" s="225" t="s">
        <v>441</v>
      </c>
    </row>
    <row r="5" spans="1:23" ht="12" customHeight="1">
      <c r="A5" s="966"/>
      <c r="B5" s="966"/>
      <c r="C5" s="969" t="s">
        <v>73</v>
      </c>
      <c r="D5" s="944" t="s">
        <v>430</v>
      </c>
      <c r="E5" s="944" t="s">
        <v>329</v>
      </c>
      <c r="F5" s="961" t="s">
        <v>431</v>
      </c>
      <c r="G5" s="946" t="s">
        <v>330</v>
      </c>
      <c r="H5" s="963" t="s">
        <v>331</v>
      </c>
      <c r="I5" s="956" t="s">
        <v>355</v>
      </c>
      <c r="J5" s="946" t="s">
        <v>354</v>
      </c>
      <c r="K5" s="946" t="s">
        <v>432</v>
      </c>
      <c r="L5" s="946" t="s">
        <v>433</v>
      </c>
      <c r="M5" s="953" t="s">
        <v>434</v>
      </c>
      <c r="N5" s="953" t="s">
        <v>435</v>
      </c>
      <c r="O5" s="942" t="s">
        <v>436</v>
      </c>
      <c r="P5" s="950" t="s">
        <v>437</v>
      </c>
      <c r="Q5" s="942" t="s">
        <v>438</v>
      </c>
      <c r="R5" s="950" t="s">
        <v>439</v>
      </c>
      <c r="S5" s="947" t="s">
        <v>699</v>
      </c>
      <c r="T5" s="975" t="s">
        <v>442</v>
      </c>
      <c r="U5" s="947" t="s">
        <v>700</v>
      </c>
      <c r="V5" s="947" t="s">
        <v>356</v>
      </c>
      <c r="W5" s="972" t="s">
        <v>440</v>
      </c>
    </row>
    <row r="6" spans="1:23" ht="66.75" customHeight="1">
      <c r="A6" s="967"/>
      <c r="B6" s="967"/>
      <c r="C6" s="945"/>
      <c r="D6" s="945"/>
      <c r="E6" s="945"/>
      <c r="F6" s="962"/>
      <c r="G6" s="945"/>
      <c r="H6" s="945"/>
      <c r="I6" s="957"/>
      <c r="J6" s="945"/>
      <c r="K6" s="958"/>
      <c r="L6" s="945"/>
      <c r="M6" s="954"/>
      <c r="N6" s="955"/>
      <c r="O6" s="943"/>
      <c r="P6" s="951"/>
      <c r="Q6" s="949"/>
      <c r="R6" s="951"/>
      <c r="S6" s="952"/>
      <c r="T6" s="976"/>
      <c r="U6" s="948"/>
      <c r="V6" s="974"/>
      <c r="W6" s="973"/>
    </row>
    <row r="7" spans="1:23" s="432" customFormat="1" ht="14.25" customHeight="1">
      <c r="A7" s="970" t="s">
        <v>73</v>
      </c>
      <c r="B7" s="971"/>
      <c r="C7" s="327">
        <v>82222</v>
      </c>
      <c r="D7" s="327">
        <v>112</v>
      </c>
      <c r="E7" s="327">
        <v>9</v>
      </c>
      <c r="F7" s="327">
        <v>13</v>
      </c>
      <c r="G7" s="327">
        <v>3663</v>
      </c>
      <c r="H7" s="327">
        <v>6067</v>
      </c>
      <c r="I7" s="429">
        <v>282</v>
      </c>
      <c r="J7" s="327">
        <v>8347</v>
      </c>
      <c r="K7" s="429">
        <v>6169</v>
      </c>
      <c r="L7" s="327">
        <v>12419</v>
      </c>
      <c r="M7" s="429">
        <v>4343</v>
      </c>
      <c r="N7" s="327">
        <v>2849</v>
      </c>
      <c r="O7" s="429">
        <v>4383</v>
      </c>
      <c r="P7" s="327">
        <v>5617</v>
      </c>
      <c r="Q7" s="430">
        <v>5943</v>
      </c>
      <c r="R7" s="430">
        <v>3292</v>
      </c>
      <c r="S7" s="430">
        <v>7511</v>
      </c>
      <c r="T7" s="430">
        <v>154</v>
      </c>
      <c r="U7" s="430">
        <v>6293</v>
      </c>
      <c r="V7" s="431">
        <v>1849</v>
      </c>
      <c r="W7" s="431">
        <v>2907</v>
      </c>
    </row>
    <row r="8" spans="1:23" ht="12" customHeight="1">
      <c r="A8" s="959" t="s">
        <v>138</v>
      </c>
      <c r="B8" s="968"/>
      <c r="C8" s="14">
        <v>1142</v>
      </c>
      <c r="D8" s="70">
        <v>4</v>
      </c>
      <c r="E8" s="70" t="s">
        <v>156</v>
      </c>
      <c r="F8" s="70" t="s">
        <v>156</v>
      </c>
      <c r="G8" s="14">
        <v>9</v>
      </c>
      <c r="H8" s="14">
        <v>15</v>
      </c>
      <c r="I8" s="70">
        <v>3</v>
      </c>
      <c r="J8" s="14">
        <v>7</v>
      </c>
      <c r="K8" s="14">
        <v>20</v>
      </c>
      <c r="L8" s="14">
        <v>321</v>
      </c>
      <c r="M8" s="70" t="s">
        <v>534</v>
      </c>
      <c r="N8" s="14">
        <v>6</v>
      </c>
      <c r="O8" s="70">
        <v>5</v>
      </c>
      <c r="P8" s="14">
        <v>442</v>
      </c>
      <c r="Q8" s="130">
        <v>75</v>
      </c>
      <c r="R8" s="130">
        <v>106</v>
      </c>
      <c r="S8" s="130">
        <v>26</v>
      </c>
      <c r="T8" s="303" t="s">
        <v>156</v>
      </c>
      <c r="U8" s="130">
        <v>36</v>
      </c>
      <c r="V8" s="306">
        <v>4</v>
      </c>
      <c r="W8" s="307">
        <v>63</v>
      </c>
    </row>
    <row r="9" spans="1:23" ht="12" customHeight="1">
      <c r="A9" s="959" t="s">
        <v>57</v>
      </c>
      <c r="B9" s="968"/>
      <c r="C9" s="14">
        <v>7709</v>
      </c>
      <c r="D9" s="14">
        <v>12</v>
      </c>
      <c r="E9" s="70" t="s">
        <v>156</v>
      </c>
      <c r="F9" s="70" t="s">
        <v>156</v>
      </c>
      <c r="G9" s="14">
        <v>215</v>
      </c>
      <c r="H9" s="14">
        <v>269</v>
      </c>
      <c r="I9" s="14">
        <v>12</v>
      </c>
      <c r="J9" s="14">
        <v>686</v>
      </c>
      <c r="K9" s="14">
        <v>291</v>
      </c>
      <c r="L9" s="14">
        <v>1232</v>
      </c>
      <c r="M9" s="70">
        <v>187</v>
      </c>
      <c r="N9" s="14">
        <v>142</v>
      </c>
      <c r="O9" s="14">
        <v>214</v>
      </c>
      <c r="P9" s="14">
        <v>1355</v>
      </c>
      <c r="Q9" s="130">
        <v>1054</v>
      </c>
      <c r="R9" s="130">
        <v>348</v>
      </c>
      <c r="S9" s="130">
        <v>726</v>
      </c>
      <c r="T9" s="130">
        <v>8</v>
      </c>
      <c r="U9" s="130">
        <v>392</v>
      </c>
      <c r="V9" s="307">
        <v>106</v>
      </c>
      <c r="W9" s="307">
        <v>460</v>
      </c>
    </row>
    <row r="10" spans="1:23" ht="12" customHeight="1">
      <c r="A10" s="959" t="s">
        <v>58</v>
      </c>
      <c r="B10" s="968"/>
      <c r="C10" s="14">
        <v>8969</v>
      </c>
      <c r="D10" s="14">
        <v>16</v>
      </c>
      <c r="E10" s="70">
        <v>1</v>
      </c>
      <c r="F10" s="70">
        <v>2</v>
      </c>
      <c r="G10" s="14">
        <v>369</v>
      </c>
      <c r="H10" s="14">
        <v>484</v>
      </c>
      <c r="I10" s="14">
        <v>33</v>
      </c>
      <c r="J10" s="14">
        <v>1159</v>
      </c>
      <c r="K10" s="14">
        <v>526</v>
      </c>
      <c r="L10" s="14">
        <v>1181</v>
      </c>
      <c r="M10" s="70">
        <v>402</v>
      </c>
      <c r="N10" s="14">
        <v>210</v>
      </c>
      <c r="O10" s="14">
        <v>448</v>
      </c>
      <c r="P10" s="14">
        <v>535</v>
      </c>
      <c r="Q10" s="130">
        <v>1022</v>
      </c>
      <c r="R10" s="130">
        <v>287</v>
      </c>
      <c r="S10" s="130">
        <v>1012</v>
      </c>
      <c r="T10" s="130">
        <v>17</v>
      </c>
      <c r="U10" s="130">
        <v>577</v>
      </c>
      <c r="V10" s="307">
        <v>192</v>
      </c>
      <c r="W10" s="307">
        <v>496</v>
      </c>
    </row>
    <row r="11" spans="1:23" ht="12" customHeight="1">
      <c r="A11" s="959" t="s">
        <v>59</v>
      </c>
      <c r="B11" s="960"/>
      <c r="C11" s="14">
        <v>7151</v>
      </c>
      <c r="D11" s="14">
        <v>14</v>
      </c>
      <c r="E11" s="70">
        <v>1</v>
      </c>
      <c r="F11" s="70" t="s">
        <v>534</v>
      </c>
      <c r="G11" s="14">
        <v>306</v>
      </c>
      <c r="H11" s="14">
        <v>524</v>
      </c>
      <c r="I11" s="14">
        <v>29</v>
      </c>
      <c r="J11" s="14">
        <v>932</v>
      </c>
      <c r="K11" s="14">
        <v>475</v>
      </c>
      <c r="L11" s="14">
        <v>941</v>
      </c>
      <c r="M11" s="70">
        <v>324</v>
      </c>
      <c r="N11" s="14">
        <v>201</v>
      </c>
      <c r="O11" s="14">
        <v>374</v>
      </c>
      <c r="P11" s="14">
        <v>406</v>
      </c>
      <c r="Q11" s="130">
        <v>736</v>
      </c>
      <c r="R11" s="130">
        <v>236</v>
      </c>
      <c r="S11" s="130">
        <v>741</v>
      </c>
      <c r="T11" s="130">
        <v>16</v>
      </c>
      <c r="U11" s="130">
        <v>475</v>
      </c>
      <c r="V11" s="307">
        <v>172</v>
      </c>
      <c r="W11" s="307">
        <v>248</v>
      </c>
    </row>
    <row r="12" spans="1:23" ht="12" customHeight="1">
      <c r="A12" s="959" t="s">
        <v>60</v>
      </c>
      <c r="B12" s="960"/>
      <c r="C12" s="14">
        <v>7615</v>
      </c>
      <c r="D12" s="14">
        <v>8</v>
      </c>
      <c r="E12" s="70" t="s">
        <v>534</v>
      </c>
      <c r="F12" s="70">
        <v>1</v>
      </c>
      <c r="G12" s="14">
        <v>313</v>
      </c>
      <c r="H12" s="14">
        <v>594</v>
      </c>
      <c r="I12" s="14">
        <v>18</v>
      </c>
      <c r="J12" s="14">
        <v>1002</v>
      </c>
      <c r="K12" s="14">
        <v>634</v>
      </c>
      <c r="L12" s="14">
        <v>1032</v>
      </c>
      <c r="M12" s="70">
        <v>440</v>
      </c>
      <c r="N12" s="14">
        <v>215</v>
      </c>
      <c r="O12" s="14">
        <v>406</v>
      </c>
      <c r="P12" s="14">
        <v>408</v>
      </c>
      <c r="Q12" s="130">
        <v>664</v>
      </c>
      <c r="R12" s="130">
        <v>272</v>
      </c>
      <c r="S12" s="130">
        <v>676</v>
      </c>
      <c r="T12" s="130">
        <v>14</v>
      </c>
      <c r="U12" s="130">
        <v>548</v>
      </c>
      <c r="V12" s="307">
        <v>172</v>
      </c>
      <c r="W12" s="307">
        <v>198</v>
      </c>
    </row>
    <row r="13" spans="1:23" ht="12" customHeight="1">
      <c r="A13" s="959" t="s">
        <v>61</v>
      </c>
      <c r="B13" s="960"/>
      <c r="C13" s="14">
        <v>8335</v>
      </c>
      <c r="D13" s="70">
        <v>9</v>
      </c>
      <c r="E13" s="70" t="s">
        <v>534</v>
      </c>
      <c r="F13" s="70">
        <v>1</v>
      </c>
      <c r="G13" s="14">
        <v>342</v>
      </c>
      <c r="H13" s="14">
        <v>719</v>
      </c>
      <c r="I13" s="14">
        <v>29</v>
      </c>
      <c r="J13" s="14">
        <v>1114</v>
      </c>
      <c r="K13" s="14">
        <v>665</v>
      </c>
      <c r="L13" s="14">
        <v>1269</v>
      </c>
      <c r="M13" s="70">
        <v>492</v>
      </c>
      <c r="N13" s="14">
        <v>217</v>
      </c>
      <c r="O13" s="14">
        <v>485</v>
      </c>
      <c r="P13" s="14">
        <v>479</v>
      </c>
      <c r="Q13" s="130">
        <v>505</v>
      </c>
      <c r="R13" s="130">
        <v>273</v>
      </c>
      <c r="S13" s="130">
        <v>743</v>
      </c>
      <c r="T13" s="130">
        <v>14</v>
      </c>
      <c r="U13" s="130">
        <v>605</v>
      </c>
      <c r="V13" s="307">
        <v>180</v>
      </c>
      <c r="W13" s="307">
        <v>194</v>
      </c>
    </row>
    <row r="14" spans="1:23" ht="12" customHeight="1">
      <c r="A14" s="959" t="s">
        <v>62</v>
      </c>
      <c r="B14" s="960"/>
      <c r="C14" s="14">
        <v>10741</v>
      </c>
      <c r="D14" s="14">
        <v>16</v>
      </c>
      <c r="E14" s="70" t="s">
        <v>534</v>
      </c>
      <c r="F14" s="70" t="s">
        <v>534</v>
      </c>
      <c r="G14" s="14">
        <v>503</v>
      </c>
      <c r="H14" s="14">
        <v>959</v>
      </c>
      <c r="I14" s="14">
        <v>57</v>
      </c>
      <c r="J14" s="14">
        <v>1168</v>
      </c>
      <c r="K14" s="14">
        <v>939</v>
      </c>
      <c r="L14" s="14">
        <v>1767</v>
      </c>
      <c r="M14" s="70">
        <v>653</v>
      </c>
      <c r="N14" s="14">
        <v>299</v>
      </c>
      <c r="O14" s="14">
        <v>618</v>
      </c>
      <c r="P14" s="14">
        <v>544</v>
      </c>
      <c r="Q14" s="130">
        <v>512</v>
      </c>
      <c r="R14" s="130">
        <v>382</v>
      </c>
      <c r="S14" s="130">
        <v>942</v>
      </c>
      <c r="T14" s="130">
        <v>26</v>
      </c>
      <c r="U14" s="130">
        <v>793</v>
      </c>
      <c r="V14" s="307">
        <v>276</v>
      </c>
      <c r="W14" s="307">
        <v>287</v>
      </c>
    </row>
    <row r="15" spans="1:23" ht="12" customHeight="1">
      <c r="A15" s="959" t="s">
        <v>63</v>
      </c>
      <c r="B15" s="960"/>
      <c r="C15" s="14">
        <v>10173</v>
      </c>
      <c r="D15" s="14">
        <v>8</v>
      </c>
      <c r="E15" s="70">
        <v>1</v>
      </c>
      <c r="F15" s="70">
        <v>4</v>
      </c>
      <c r="G15" s="14">
        <v>499</v>
      </c>
      <c r="H15" s="14">
        <v>955</v>
      </c>
      <c r="I15" s="14">
        <v>45</v>
      </c>
      <c r="J15" s="14">
        <v>1056</v>
      </c>
      <c r="K15" s="14">
        <v>998</v>
      </c>
      <c r="L15" s="14">
        <v>1553</v>
      </c>
      <c r="M15" s="70">
        <v>785</v>
      </c>
      <c r="N15" s="14">
        <v>282</v>
      </c>
      <c r="O15" s="14">
        <v>509</v>
      </c>
      <c r="P15" s="14">
        <v>478</v>
      </c>
      <c r="Q15" s="130">
        <v>466</v>
      </c>
      <c r="R15" s="130">
        <v>397</v>
      </c>
      <c r="S15" s="130">
        <v>863</v>
      </c>
      <c r="T15" s="130">
        <v>31</v>
      </c>
      <c r="U15" s="130">
        <v>728</v>
      </c>
      <c r="V15" s="307">
        <v>253</v>
      </c>
      <c r="W15" s="307">
        <v>262</v>
      </c>
    </row>
    <row r="16" spans="1:23" ht="12" customHeight="1">
      <c r="A16" s="959" t="s">
        <v>64</v>
      </c>
      <c r="B16" s="960"/>
      <c r="C16" s="14">
        <v>7879</v>
      </c>
      <c r="D16" s="14">
        <v>3</v>
      </c>
      <c r="E16" s="70">
        <v>1</v>
      </c>
      <c r="F16" s="70">
        <v>2</v>
      </c>
      <c r="G16" s="14">
        <v>344</v>
      </c>
      <c r="H16" s="14">
        <v>698</v>
      </c>
      <c r="I16" s="14">
        <v>30</v>
      </c>
      <c r="J16" s="14">
        <v>759</v>
      </c>
      <c r="K16" s="14">
        <v>678</v>
      </c>
      <c r="L16" s="14">
        <v>1225</v>
      </c>
      <c r="M16" s="70">
        <v>615</v>
      </c>
      <c r="N16" s="14">
        <v>334</v>
      </c>
      <c r="O16" s="14">
        <v>442</v>
      </c>
      <c r="P16" s="14">
        <v>336</v>
      </c>
      <c r="Q16" s="130">
        <v>338</v>
      </c>
      <c r="R16" s="130">
        <v>391</v>
      </c>
      <c r="S16" s="130">
        <v>666</v>
      </c>
      <c r="T16" s="130">
        <v>12</v>
      </c>
      <c r="U16" s="130">
        <v>602</v>
      </c>
      <c r="V16" s="307">
        <v>246</v>
      </c>
      <c r="W16" s="307">
        <v>157</v>
      </c>
    </row>
    <row r="17" spans="1:23" ht="12" customHeight="1">
      <c r="A17" s="959" t="s">
        <v>65</v>
      </c>
      <c r="B17" s="960"/>
      <c r="C17" s="14">
        <v>4950</v>
      </c>
      <c r="D17" s="14">
        <v>11</v>
      </c>
      <c r="E17" s="70">
        <v>3</v>
      </c>
      <c r="F17" s="70">
        <v>3</v>
      </c>
      <c r="G17" s="14">
        <v>280</v>
      </c>
      <c r="H17" s="14">
        <v>364</v>
      </c>
      <c r="I17" s="14">
        <v>15</v>
      </c>
      <c r="J17" s="14">
        <v>275</v>
      </c>
      <c r="K17" s="14">
        <v>458</v>
      </c>
      <c r="L17" s="14">
        <v>740</v>
      </c>
      <c r="M17" s="70">
        <v>302</v>
      </c>
      <c r="N17" s="14">
        <v>240</v>
      </c>
      <c r="O17" s="14">
        <v>318</v>
      </c>
      <c r="P17" s="14">
        <v>213</v>
      </c>
      <c r="Q17" s="130">
        <v>226</v>
      </c>
      <c r="R17" s="130">
        <v>281</v>
      </c>
      <c r="S17" s="130">
        <v>510</v>
      </c>
      <c r="T17" s="130">
        <v>14</v>
      </c>
      <c r="U17" s="130">
        <v>443</v>
      </c>
      <c r="V17" s="307">
        <v>155</v>
      </c>
      <c r="W17" s="307">
        <v>99</v>
      </c>
    </row>
    <row r="18" spans="1:23" ht="12" customHeight="1">
      <c r="A18" s="959" t="s">
        <v>66</v>
      </c>
      <c r="B18" s="960"/>
      <c r="C18" s="14">
        <v>3413</v>
      </c>
      <c r="D18" s="14">
        <v>4</v>
      </c>
      <c r="E18" s="70" t="s">
        <v>534</v>
      </c>
      <c r="F18" s="70" t="s">
        <v>534</v>
      </c>
      <c r="G18" s="14">
        <v>234</v>
      </c>
      <c r="H18" s="14">
        <v>219</v>
      </c>
      <c r="I18" s="70">
        <v>5</v>
      </c>
      <c r="J18" s="14">
        <v>105</v>
      </c>
      <c r="K18" s="14">
        <v>256</v>
      </c>
      <c r="L18" s="14">
        <v>513</v>
      </c>
      <c r="M18" s="70">
        <v>83</v>
      </c>
      <c r="N18" s="14">
        <v>288</v>
      </c>
      <c r="O18" s="14">
        <v>249</v>
      </c>
      <c r="P18" s="14">
        <v>182</v>
      </c>
      <c r="Q18" s="130">
        <v>143</v>
      </c>
      <c r="R18" s="130">
        <v>164</v>
      </c>
      <c r="S18" s="130">
        <v>329</v>
      </c>
      <c r="T18" s="130">
        <v>2</v>
      </c>
      <c r="U18" s="130">
        <v>456</v>
      </c>
      <c r="V18" s="307">
        <v>59</v>
      </c>
      <c r="W18" s="307">
        <v>122</v>
      </c>
    </row>
    <row r="19" spans="1:23" ht="12" customHeight="1">
      <c r="A19" s="959" t="s">
        <v>67</v>
      </c>
      <c r="B19" s="960"/>
      <c r="C19" s="14">
        <v>2680</v>
      </c>
      <c r="D19" s="70">
        <v>4</v>
      </c>
      <c r="E19" s="70">
        <v>2</v>
      </c>
      <c r="F19" s="70" t="s">
        <v>156</v>
      </c>
      <c r="G19" s="14">
        <v>174</v>
      </c>
      <c r="H19" s="14">
        <v>159</v>
      </c>
      <c r="I19" s="14">
        <v>2</v>
      </c>
      <c r="J19" s="14">
        <v>54</v>
      </c>
      <c r="K19" s="14">
        <v>176</v>
      </c>
      <c r="L19" s="14">
        <v>408</v>
      </c>
      <c r="M19" s="70">
        <v>47</v>
      </c>
      <c r="N19" s="14">
        <v>247</v>
      </c>
      <c r="O19" s="14">
        <v>209</v>
      </c>
      <c r="P19" s="14">
        <v>180</v>
      </c>
      <c r="Q19" s="130">
        <v>126</v>
      </c>
      <c r="R19" s="70">
        <v>105</v>
      </c>
      <c r="S19" s="130">
        <v>194</v>
      </c>
      <c r="T19" s="303" t="s">
        <v>156</v>
      </c>
      <c r="U19" s="130">
        <v>409</v>
      </c>
      <c r="V19" s="307">
        <v>25</v>
      </c>
      <c r="W19" s="307">
        <v>159</v>
      </c>
    </row>
    <row r="20" spans="1:23" ht="12" customHeight="1">
      <c r="A20" s="959" t="s">
        <v>68</v>
      </c>
      <c r="B20" s="960"/>
      <c r="C20" s="14">
        <v>990</v>
      </c>
      <c r="D20" s="70">
        <v>1</v>
      </c>
      <c r="E20" s="70" t="s">
        <v>534</v>
      </c>
      <c r="F20" s="70" t="s">
        <v>156</v>
      </c>
      <c r="G20" s="14">
        <v>57</v>
      </c>
      <c r="H20" s="14">
        <v>74</v>
      </c>
      <c r="I20" s="70" t="s">
        <v>534</v>
      </c>
      <c r="J20" s="14">
        <v>20</v>
      </c>
      <c r="K20" s="14">
        <v>39</v>
      </c>
      <c r="L20" s="14">
        <v>171</v>
      </c>
      <c r="M20" s="70">
        <v>13</v>
      </c>
      <c r="N20" s="14">
        <v>88</v>
      </c>
      <c r="O20" s="14">
        <v>78</v>
      </c>
      <c r="P20" s="14">
        <v>42</v>
      </c>
      <c r="Q20" s="130">
        <v>51</v>
      </c>
      <c r="R20" s="130">
        <v>34</v>
      </c>
      <c r="S20" s="130">
        <v>61</v>
      </c>
      <c r="T20" s="303" t="s">
        <v>156</v>
      </c>
      <c r="U20" s="130">
        <v>172</v>
      </c>
      <c r="V20" s="307">
        <v>7</v>
      </c>
      <c r="W20" s="307">
        <v>82</v>
      </c>
    </row>
    <row r="21" spans="1:23" ht="12" customHeight="1">
      <c r="A21" s="959" t="s">
        <v>139</v>
      </c>
      <c r="B21" s="960"/>
      <c r="C21" s="14">
        <v>336</v>
      </c>
      <c r="D21" s="70">
        <v>1</v>
      </c>
      <c r="E21" s="70" t="s">
        <v>534</v>
      </c>
      <c r="F21" s="70" t="s">
        <v>156</v>
      </c>
      <c r="G21" s="14">
        <v>16</v>
      </c>
      <c r="H21" s="14">
        <v>25</v>
      </c>
      <c r="I21" s="70">
        <v>4</v>
      </c>
      <c r="J21" s="70">
        <v>6</v>
      </c>
      <c r="K21" s="14">
        <v>10</v>
      </c>
      <c r="L21" s="14">
        <v>44</v>
      </c>
      <c r="M21" s="70" t="s">
        <v>534</v>
      </c>
      <c r="N21" s="14">
        <v>44</v>
      </c>
      <c r="O21" s="14">
        <v>19</v>
      </c>
      <c r="P21" s="14">
        <v>15</v>
      </c>
      <c r="Q21" s="130">
        <v>21</v>
      </c>
      <c r="R21" s="70">
        <v>11</v>
      </c>
      <c r="S21" s="130">
        <v>20</v>
      </c>
      <c r="T21" s="70" t="s">
        <v>534</v>
      </c>
      <c r="U21" s="130">
        <v>39</v>
      </c>
      <c r="V21" s="306">
        <v>2</v>
      </c>
      <c r="W21" s="307">
        <v>59</v>
      </c>
    </row>
    <row r="22" spans="1:23" ht="12" customHeight="1">
      <c r="A22" s="959" t="s">
        <v>140</v>
      </c>
      <c r="B22" s="960"/>
      <c r="C22" s="14">
        <v>139</v>
      </c>
      <c r="D22" s="70">
        <v>1</v>
      </c>
      <c r="E22" s="70" t="s">
        <v>156</v>
      </c>
      <c r="F22" s="70" t="s">
        <v>156</v>
      </c>
      <c r="G22" s="70">
        <v>2</v>
      </c>
      <c r="H22" s="14">
        <v>9</v>
      </c>
      <c r="I22" s="70" t="s">
        <v>156</v>
      </c>
      <c r="J22" s="70">
        <v>4</v>
      </c>
      <c r="K22" s="70">
        <v>4</v>
      </c>
      <c r="L22" s="14">
        <v>22</v>
      </c>
      <c r="M22" s="70" t="s">
        <v>156</v>
      </c>
      <c r="N22" s="14">
        <v>36</v>
      </c>
      <c r="O22" s="70">
        <v>9</v>
      </c>
      <c r="P22" s="70">
        <v>2</v>
      </c>
      <c r="Q22" s="130">
        <v>4</v>
      </c>
      <c r="R22" s="70">
        <v>5</v>
      </c>
      <c r="S22" s="130">
        <v>2</v>
      </c>
      <c r="T22" s="303" t="s">
        <v>534</v>
      </c>
      <c r="U22" s="130">
        <v>18</v>
      </c>
      <c r="V22" s="566" t="s">
        <v>534</v>
      </c>
      <c r="W22" s="17">
        <v>21</v>
      </c>
    </row>
    <row r="23" spans="2:23" ht="11.25" customHeight="1">
      <c r="B23" s="218"/>
      <c r="C23" s="702"/>
      <c r="D23" s="702"/>
      <c r="E23" s="702"/>
      <c r="F23" s="702"/>
      <c r="G23" s="702"/>
      <c r="H23" s="702"/>
      <c r="I23" s="702"/>
      <c r="J23" s="702"/>
      <c r="K23" s="702"/>
      <c r="L23" s="702"/>
      <c r="M23" s="702"/>
      <c r="N23" s="703"/>
      <c r="O23" s="703"/>
      <c r="P23" s="703"/>
      <c r="Q23" s="703"/>
      <c r="R23" s="703"/>
      <c r="S23" s="703"/>
      <c r="T23" s="703"/>
      <c r="U23" s="703"/>
      <c r="V23" s="693"/>
      <c r="W23" s="693"/>
    </row>
    <row r="24" spans="1:23" s="435" customFormat="1" ht="14.25" customHeight="1">
      <c r="A24" s="977" t="s">
        <v>443</v>
      </c>
      <c r="B24" s="978"/>
      <c r="C24" s="327">
        <v>43564</v>
      </c>
      <c r="D24" s="327">
        <v>70</v>
      </c>
      <c r="E24" s="327">
        <v>8</v>
      </c>
      <c r="F24" s="327">
        <v>5</v>
      </c>
      <c r="G24" s="327">
        <v>2875</v>
      </c>
      <c r="H24" s="327">
        <v>4278</v>
      </c>
      <c r="I24" s="327">
        <v>193</v>
      </c>
      <c r="J24" s="327">
        <v>5913</v>
      </c>
      <c r="K24" s="327">
        <v>4203</v>
      </c>
      <c r="L24" s="327">
        <v>6162</v>
      </c>
      <c r="M24" s="327">
        <v>2376</v>
      </c>
      <c r="N24" s="327">
        <v>1655</v>
      </c>
      <c r="O24" s="327">
        <v>2633</v>
      </c>
      <c r="P24" s="327">
        <v>2180</v>
      </c>
      <c r="Q24" s="433">
        <v>2158</v>
      </c>
      <c r="R24" s="433">
        <v>1175</v>
      </c>
      <c r="S24" s="433">
        <v>1725</v>
      </c>
      <c r="T24" s="433">
        <v>67</v>
      </c>
      <c r="U24" s="433">
        <v>3390</v>
      </c>
      <c r="V24" s="434">
        <v>1090</v>
      </c>
      <c r="W24" s="434">
        <v>1408</v>
      </c>
    </row>
    <row r="25" spans="1:23" ht="12" customHeight="1">
      <c r="A25" s="959" t="s">
        <v>138</v>
      </c>
      <c r="B25" s="960"/>
      <c r="C25" s="70">
        <v>484</v>
      </c>
      <c r="D25" s="70">
        <v>3</v>
      </c>
      <c r="E25" s="70" t="s">
        <v>156</v>
      </c>
      <c r="F25" s="70" t="s">
        <v>156</v>
      </c>
      <c r="G25" s="70">
        <v>8</v>
      </c>
      <c r="H25" s="70">
        <v>12</v>
      </c>
      <c r="I25" s="70">
        <v>1</v>
      </c>
      <c r="J25" s="70">
        <v>3</v>
      </c>
      <c r="K25" s="70">
        <v>15</v>
      </c>
      <c r="L25" s="70">
        <v>135</v>
      </c>
      <c r="M25" s="70" t="s">
        <v>156</v>
      </c>
      <c r="N25" s="70">
        <v>2</v>
      </c>
      <c r="O25" s="70">
        <v>3</v>
      </c>
      <c r="P25" s="70">
        <v>157</v>
      </c>
      <c r="Q25" s="130">
        <v>26</v>
      </c>
      <c r="R25" s="130">
        <v>60</v>
      </c>
      <c r="S25" s="130">
        <v>7</v>
      </c>
      <c r="T25" s="303" t="s">
        <v>156</v>
      </c>
      <c r="U25" s="130">
        <v>23</v>
      </c>
      <c r="V25" s="306">
        <v>2</v>
      </c>
      <c r="W25" s="307">
        <v>27</v>
      </c>
    </row>
    <row r="26" spans="1:23" ht="12" customHeight="1">
      <c r="A26" s="959" t="s">
        <v>57</v>
      </c>
      <c r="B26" s="960"/>
      <c r="C26" s="70">
        <v>3235</v>
      </c>
      <c r="D26" s="70">
        <v>8</v>
      </c>
      <c r="E26" s="70" t="s">
        <v>156</v>
      </c>
      <c r="F26" s="70" t="s">
        <v>156</v>
      </c>
      <c r="G26" s="70">
        <v>143</v>
      </c>
      <c r="H26" s="70">
        <v>138</v>
      </c>
      <c r="I26" s="70">
        <v>7</v>
      </c>
      <c r="J26" s="70">
        <v>392</v>
      </c>
      <c r="K26" s="70">
        <v>172</v>
      </c>
      <c r="L26" s="70">
        <v>531</v>
      </c>
      <c r="M26" s="70">
        <v>45</v>
      </c>
      <c r="N26" s="70">
        <v>79</v>
      </c>
      <c r="O26" s="70">
        <v>82</v>
      </c>
      <c r="P26" s="70">
        <v>486</v>
      </c>
      <c r="Q26" s="130">
        <v>327</v>
      </c>
      <c r="R26" s="130">
        <v>161</v>
      </c>
      <c r="S26" s="130">
        <v>141</v>
      </c>
      <c r="T26" s="130">
        <v>3</v>
      </c>
      <c r="U26" s="130">
        <v>210</v>
      </c>
      <c r="V26" s="307">
        <v>70</v>
      </c>
      <c r="W26" s="307">
        <v>240</v>
      </c>
    </row>
    <row r="27" spans="1:23" ht="12" customHeight="1">
      <c r="A27" s="959" t="s">
        <v>58</v>
      </c>
      <c r="B27" s="960"/>
      <c r="C27" s="70">
        <v>4129</v>
      </c>
      <c r="D27" s="70">
        <v>8</v>
      </c>
      <c r="E27" s="70">
        <v>1</v>
      </c>
      <c r="F27" s="70" t="s">
        <v>156</v>
      </c>
      <c r="G27" s="70">
        <v>257</v>
      </c>
      <c r="H27" s="70">
        <v>276</v>
      </c>
      <c r="I27" s="70">
        <v>16</v>
      </c>
      <c r="J27" s="70">
        <v>703</v>
      </c>
      <c r="K27" s="70">
        <v>314</v>
      </c>
      <c r="L27" s="70">
        <v>557</v>
      </c>
      <c r="M27" s="70">
        <v>154</v>
      </c>
      <c r="N27" s="70">
        <v>103</v>
      </c>
      <c r="O27" s="70">
        <v>214</v>
      </c>
      <c r="P27" s="70">
        <v>207</v>
      </c>
      <c r="Q27" s="130">
        <v>305</v>
      </c>
      <c r="R27" s="130">
        <v>117</v>
      </c>
      <c r="S27" s="130">
        <v>223</v>
      </c>
      <c r="T27" s="130">
        <v>6</v>
      </c>
      <c r="U27" s="130">
        <v>270</v>
      </c>
      <c r="V27" s="307">
        <v>112</v>
      </c>
      <c r="W27" s="307">
        <v>286</v>
      </c>
    </row>
    <row r="28" spans="1:23" ht="12" customHeight="1">
      <c r="A28" s="959" t="s">
        <v>59</v>
      </c>
      <c r="B28" s="968"/>
      <c r="C28" s="70">
        <v>3555</v>
      </c>
      <c r="D28" s="70">
        <v>10</v>
      </c>
      <c r="E28" s="70" t="s">
        <v>156</v>
      </c>
      <c r="F28" s="70" t="s">
        <v>156</v>
      </c>
      <c r="G28" s="70">
        <v>226</v>
      </c>
      <c r="H28" s="70">
        <v>327</v>
      </c>
      <c r="I28" s="70">
        <v>22</v>
      </c>
      <c r="J28" s="70">
        <v>597</v>
      </c>
      <c r="K28" s="70">
        <v>335</v>
      </c>
      <c r="L28" s="70">
        <v>431</v>
      </c>
      <c r="M28" s="70">
        <v>150</v>
      </c>
      <c r="N28" s="70">
        <v>105</v>
      </c>
      <c r="O28" s="70">
        <v>178</v>
      </c>
      <c r="P28" s="70">
        <v>176</v>
      </c>
      <c r="Q28" s="130">
        <v>231</v>
      </c>
      <c r="R28" s="130">
        <v>97</v>
      </c>
      <c r="S28" s="130">
        <v>197</v>
      </c>
      <c r="T28" s="130">
        <v>10</v>
      </c>
      <c r="U28" s="130">
        <v>241</v>
      </c>
      <c r="V28" s="307">
        <v>114</v>
      </c>
      <c r="W28" s="307">
        <v>108</v>
      </c>
    </row>
    <row r="29" spans="1:23" ht="12" customHeight="1">
      <c r="A29" s="959" t="s">
        <v>60</v>
      </c>
      <c r="B29" s="968"/>
      <c r="C29" s="70">
        <v>4015</v>
      </c>
      <c r="D29" s="70">
        <v>7</v>
      </c>
      <c r="E29" s="70" t="s">
        <v>534</v>
      </c>
      <c r="F29" s="70" t="s">
        <v>156</v>
      </c>
      <c r="G29" s="70">
        <v>229</v>
      </c>
      <c r="H29" s="70">
        <v>378</v>
      </c>
      <c r="I29" s="70">
        <v>14</v>
      </c>
      <c r="J29" s="70">
        <v>695</v>
      </c>
      <c r="K29" s="70">
        <v>426</v>
      </c>
      <c r="L29" s="70">
        <v>533</v>
      </c>
      <c r="M29" s="70">
        <v>215</v>
      </c>
      <c r="N29" s="70">
        <v>123</v>
      </c>
      <c r="O29" s="70">
        <v>201</v>
      </c>
      <c r="P29" s="70">
        <v>184</v>
      </c>
      <c r="Q29" s="130">
        <v>204</v>
      </c>
      <c r="R29" s="130">
        <v>101</v>
      </c>
      <c r="S29" s="130">
        <v>167</v>
      </c>
      <c r="T29" s="130">
        <v>5</v>
      </c>
      <c r="U29" s="130">
        <v>321</v>
      </c>
      <c r="V29" s="307">
        <v>123</v>
      </c>
      <c r="W29" s="307">
        <v>89</v>
      </c>
    </row>
    <row r="30" spans="1:23" ht="12" customHeight="1">
      <c r="A30" s="959" t="s">
        <v>61</v>
      </c>
      <c r="B30" s="968"/>
      <c r="C30" s="70">
        <v>4468</v>
      </c>
      <c r="D30" s="70">
        <v>3</v>
      </c>
      <c r="E30" s="70" t="s">
        <v>534</v>
      </c>
      <c r="F30" s="70" t="s">
        <v>156</v>
      </c>
      <c r="G30" s="70">
        <v>253</v>
      </c>
      <c r="H30" s="70">
        <v>503</v>
      </c>
      <c r="I30" s="70">
        <v>18</v>
      </c>
      <c r="J30" s="70">
        <v>793</v>
      </c>
      <c r="K30" s="70">
        <v>428</v>
      </c>
      <c r="L30" s="70">
        <v>657</v>
      </c>
      <c r="M30" s="70">
        <v>257</v>
      </c>
      <c r="N30" s="70">
        <v>118</v>
      </c>
      <c r="O30" s="70">
        <v>262</v>
      </c>
      <c r="P30" s="70">
        <v>222</v>
      </c>
      <c r="Q30" s="130">
        <v>195</v>
      </c>
      <c r="R30" s="130">
        <v>76</v>
      </c>
      <c r="S30" s="130">
        <v>167</v>
      </c>
      <c r="T30" s="130">
        <v>7</v>
      </c>
      <c r="U30" s="130">
        <v>319</v>
      </c>
      <c r="V30" s="307">
        <v>105</v>
      </c>
      <c r="W30" s="307">
        <v>85</v>
      </c>
    </row>
    <row r="31" spans="1:23" ht="12" customHeight="1">
      <c r="A31" s="959" t="s">
        <v>62</v>
      </c>
      <c r="B31" s="968"/>
      <c r="C31" s="70">
        <v>5694</v>
      </c>
      <c r="D31" s="70">
        <v>9</v>
      </c>
      <c r="E31" s="70" t="s">
        <v>534</v>
      </c>
      <c r="F31" s="70" t="s">
        <v>156</v>
      </c>
      <c r="G31" s="70">
        <v>409</v>
      </c>
      <c r="H31" s="70">
        <v>676</v>
      </c>
      <c r="I31" s="70">
        <v>32</v>
      </c>
      <c r="J31" s="70">
        <v>873</v>
      </c>
      <c r="K31" s="70">
        <v>581</v>
      </c>
      <c r="L31" s="70">
        <v>862</v>
      </c>
      <c r="M31" s="70">
        <v>364</v>
      </c>
      <c r="N31" s="70">
        <v>162</v>
      </c>
      <c r="O31" s="70">
        <v>365</v>
      </c>
      <c r="P31" s="70">
        <v>200</v>
      </c>
      <c r="Q31" s="130">
        <v>217</v>
      </c>
      <c r="R31" s="130">
        <v>96</v>
      </c>
      <c r="S31" s="130">
        <v>178</v>
      </c>
      <c r="T31" s="130">
        <v>15</v>
      </c>
      <c r="U31" s="130">
        <v>383</v>
      </c>
      <c r="V31" s="307">
        <v>138</v>
      </c>
      <c r="W31" s="307">
        <v>134</v>
      </c>
    </row>
    <row r="32" spans="1:23" ht="12" customHeight="1">
      <c r="A32" s="959" t="s">
        <v>63</v>
      </c>
      <c r="B32" s="968"/>
      <c r="C32" s="70">
        <v>5670</v>
      </c>
      <c r="D32" s="70">
        <v>3</v>
      </c>
      <c r="E32" s="70">
        <v>1</v>
      </c>
      <c r="F32" s="70">
        <v>2</v>
      </c>
      <c r="G32" s="70">
        <v>412</v>
      </c>
      <c r="H32" s="70">
        <v>742</v>
      </c>
      <c r="I32" s="70">
        <v>39</v>
      </c>
      <c r="J32" s="70">
        <v>843</v>
      </c>
      <c r="K32" s="70">
        <v>703</v>
      </c>
      <c r="L32" s="70">
        <v>768</v>
      </c>
      <c r="M32" s="70">
        <v>486</v>
      </c>
      <c r="N32" s="70">
        <v>168</v>
      </c>
      <c r="O32" s="70">
        <v>323</v>
      </c>
      <c r="P32" s="70">
        <v>177</v>
      </c>
      <c r="Q32" s="130">
        <v>188</v>
      </c>
      <c r="R32" s="130">
        <v>76</v>
      </c>
      <c r="S32" s="130">
        <v>146</v>
      </c>
      <c r="T32" s="303">
        <v>10</v>
      </c>
      <c r="U32" s="130">
        <v>337</v>
      </c>
      <c r="V32" s="307">
        <v>138</v>
      </c>
      <c r="W32" s="307">
        <v>108</v>
      </c>
    </row>
    <row r="33" spans="1:23" ht="12" customHeight="1">
      <c r="A33" s="959" t="s">
        <v>64</v>
      </c>
      <c r="B33" s="968"/>
      <c r="C33" s="70">
        <v>4604</v>
      </c>
      <c r="D33" s="70">
        <v>2</v>
      </c>
      <c r="E33" s="70">
        <v>1</v>
      </c>
      <c r="F33" s="70">
        <v>1</v>
      </c>
      <c r="G33" s="70">
        <v>300</v>
      </c>
      <c r="H33" s="70">
        <v>575</v>
      </c>
      <c r="I33" s="70">
        <v>24</v>
      </c>
      <c r="J33" s="70">
        <v>623</v>
      </c>
      <c r="K33" s="70">
        <v>479</v>
      </c>
      <c r="L33" s="70">
        <v>675</v>
      </c>
      <c r="M33" s="70">
        <v>398</v>
      </c>
      <c r="N33" s="70">
        <v>195</v>
      </c>
      <c r="O33" s="70">
        <v>312</v>
      </c>
      <c r="P33" s="70">
        <v>120</v>
      </c>
      <c r="Q33" s="130">
        <v>134</v>
      </c>
      <c r="R33" s="130">
        <v>127</v>
      </c>
      <c r="S33" s="130">
        <v>121</v>
      </c>
      <c r="T33" s="130">
        <v>5</v>
      </c>
      <c r="U33" s="130">
        <v>306</v>
      </c>
      <c r="V33" s="307">
        <v>135</v>
      </c>
      <c r="W33" s="307">
        <v>71</v>
      </c>
    </row>
    <row r="34" spans="1:23" ht="12" customHeight="1">
      <c r="A34" s="959" t="s">
        <v>65</v>
      </c>
      <c r="B34" s="968"/>
      <c r="C34" s="70">
        <v>2945</v>
      </c>
      <c r="D34" s="70">
        <v>8</v>
      </c>
      <c r="E34" s="70">
        <v>3</v>
      </c>
      <c r="F34" s="70">
        <v>2</v>
      </c>
      <c r="G34" s="70">
        <v>244</v>
      </c>
      <c r="H34" s="70">
        <v>297</v>
      </c>
      <c r="I34" s="70">
        <v>11</v>
      </c>
      <c r="J34" s="70">
        <v>237</v>
      </c>
      <c r="K34" s="70">
        <v>331</v>
      </c>
      <c r="L34" s="70">
        <v>371</v>
      </c>
      <c r="M34" s="70">
        <v>210</v>
      </c>
      <c r="N34" s="70">
        <v>142</v>
      </c>
      <c r="O34" s="70">
        <v>246</v>
      </c>
      <c r="P34" s="70">
        <v>85</v>
      </c>
      <c r="Q34" s="130">
        <v>112</v>
      </c>
      <c r="R34" s="130">
        <v>103</v>
      </c>
      <c r="S34" s="130">
        <v>139</v>
      </c>
      <c r="T34" s="130">
        <v>5</v>
      </c>
      <c r="U34" s="130">
        <v>259</v>
      </c>
      <c r="V34" s="307">
        <v>98</v>
      </c>
      <c r="W34" s="307">
        <v>42</v>
      </c>
    </row>
    <row r="35" spans="1:23" ht="12" customHeight="1">
      <c r="A35" s="959" t="s">
        <v>66</v>
      </c>
      <c r="B35" s="968"/>
      <c r="C35" s="70">
        <v>2059</v>
      </c>
      <c r="D35" s="70">
        <v>3</v>
      </c>
      <c r="E35" s="70" t="s">
        <v>534</v>
      </c>
      <c r="F35" s="70" t="s">
        <v>156</v>
      </c>
      <c r="G35" s="70">
        <v>197</v>
      </c>
      <c r="H35" s="70">
        <v>163</v>
      </c>
      <c r="I35" s="70">
        <v>4</v>
      </c>
      <c r="J35" s="70">
        <v>87</v>
      </c>
      <c r="K35" s="70">
        <v>217</v>
      </c>
      <c r="L35" s="70">
        <v>249</v>
      </c>
      <c r="M35" s="70">
        <v>62</v>
      </c>
      <c r="N35" s="70">
        <v>188</v>
      </c>
      <c r="O35" s="70">
        <v>189</v>
      </c>
      <c r="P35" s="70">
        <v>70</v>
      </c>
      <c r="Q35" s="130">
        <v>78</v>
      </c>
      <c r="R35" s="130">
        <v>78</v>
      </c>
      <c r="S35" s="130">
        <v>111</v>
      </c>
      <c r="T35" s="303">
        <v>1</v>
      </c>
      <c r="U35" s="130">
        <v>278</v>
      </c>
      <c r="V35" s="307">
        <v>38</v>
      </c>
      <c r="W35" s="307">
        <v>46</v>
      </c>
    </row>
    <row r="36" spans="1:23" ht="12" customHeight="1">
      <c r="A36" s="959" t="s">
        <v>67</v>
      </c>
      <c r="B36" s="968"/>
      <c r="C36" s="70">
        <v>1754</v>
      </c>
      <c r="D36" s="70">
        <v>4</v>
      </c>
      <c r="E36" s="70">
        <v>2</v>
      </c>
      <c r="F36" s="70" t="s">
        <v>156</v>
      </c>
      <c r="G36" s="70">
        <v>138</v>
      </c>
      <c r="H36" s="70">
        <v>123</v>
      </c>
      <c r="I36" s="70">
        <v>2</v>
      </c>
      <c r="J36" s="70">
        <v>47</v>
      </c>
      <c r="K36" s="70">
        <v>159</v>
      </c>
      <c r="L36" s="70">
        <v>236</v>
      </c>
      <c r="M36" s="70">
        <v>27</v>
      </c>
      <c r="N36" s="70">
        <v>177</v>
      </c>
      <c r="O36" s="70">
        <v>167</v>
      </c>
      <c r="P36" s="70">
        <v>66</v>
      </c>
      <c r="Q36" s="130">
        <v>95</v>
      </c>
      <c r="R36" s="70">
        <v>52</v>
      </c>
      <c r="S36" s="130">
        <v>88</v>
      </c>
      <c r="T36" s="303" t="s">
        <v>156</v>
      </c>
      <c r="U36" s="130">
        <v>273</v>
      </c>
      <c r="V36" s="307">
        <v>13</v>
      </c>
      <c r="W36" s="307">
        <v>85</v>
      </c>
    </row>
    <row r="37" spans="1:23" ht="12" customHeight="1">
      <c r="A37" s="959" t="s">
        <v>68</v>
      </c>
      <c r="B37" s="968"/>
      <c r="C37" s="70">
        <v>648</v>
      </c>
      <c r="D37" s="70" t="s">
        <v>534</v>
      </c>
      <c r="E37" s="70" t="s">
        <v>534</v>
      </c>
      <c r="F37" s="70" t="s">
        <v>156</v>
      </c>
      <c r="G37" s="70">
        <v>46</v>
      </c>
      <c r="H37" s="70">
        <v>48</v>
      </c>
      <c r="I37" s="70" t="s">
        <v>534</v>
      </c>
      <c r="J37" s="70">
        <v>11</v>
      </c>
      <c r="K37" s="70">
        <v>32</v>
      </c>
      <c r="L37" s="70">
        <v>111</v>
      </c>
      <c r="M37" s="70">
        <v>8</v>
      </c>
      <c r="N37" s="70">
        <v>53</v>
      </c>
      <c r="O37" s="70">
        <v>68</v>
      </c>
      <c r="P37" s="70">
        <v>20</v>
      </c>
      <c r="Q37" s="130">
        <v>32</v>
      </c>
      <c r="R37" s="130">
        <v>22</v>
      </c>
      <c r="S37" s="130">
        <v>29</v>
      </c>
      <c r="T37" s="303" t="s">
        <v>156</v>
      </c>
      <c r="U37" s="130">
        <v>127</v>
      </c>
      <c r="V37" s="307">
        <v>3</v>
      </c>
      <c r="W37" s="307">
        <v>38</v>
      </c>
    </row>
    <row r="38" spans="1:23" ht="12" customHeight="1">
      <c r="A38" s="959" t="s">
        <v>139</v>
      </c>
      <c r="B38" s="968"/>
      <c r="C38" s="70">
        <v>219</v>
      </c>
      <c r="D38" s="70">
        <v>1</v>
      </c>
      <c r="E38" s="70" t="s">
        <v>534</v>
      </c>
      <c r="F38" s="70" t="s">
        <v>156</v>
      </c>
      <c r="G38" s="70">
        <v>11</v>
      </c>
      <c r="H38" s="70">
        <v>14</v>
      </c>
      <c r="I38" s="70">
        <v>3</v>
      </c>
      <c r="J38" s="70">
        <v>6</v>
      </c>
      <c r="K38" s="70">
        <v>7</v>
      </c>
      <c r="L38" s="70">
        <v>30</v>
      </c>
      <c r="M38" s="70" t="s">
        <v>534</v>
      </c>
      <c r="N38" s="70">
        <v>24</v>
      </c>
      <c r="O38" s="70">
        <v>16</v>
      </c>
      <c r="P38" s="70">
        <v>10</v>
      </c>
      <c r="Q38" s="130">
        <v>12</v>
      </c>
      <c r="R38" s="70">
        <v>6</v>
      </c>
      <c r="S38" s="130">
        <v>10</v>
      </c>
      <c r="T38" s="303" t="s">
        <v>534</v>
      </c>
      <c r="U38" s="130">
        <v>32</v>
      </c>
      <c r="V38" s="306">
        <v>1</v>
      </c>
      <c r="W38" s="307">
        <v>36</v>
      </c>
    </row>
    <row r="39" spans="1:23" ht="12" customHeight="1">
      <c r="A39" s="959" t="s">
        <v>140</v>
      </c>
      <c r="B39" s="968"/>
      <c r="C39" s="70">
        <v>85</v>
      </c>
      <c r="D39" s="70">
        <v>1</v>
      </c>
      <c r="E39" s="70" t="s">
        <v>534</v>
      </c>
      <c r="F39" s="70" t="s">
        <v>156</v>
      </c>
      <c r="G39" s="70">
        <v>2</v>
      </c>
      <c r="H39" s="70">
        <v>6</v>
      </c>
      <c r="I39" s="70" t="s">
        <v>534</v>
      </c>
      <c r="J39" s="70">
        <v>3</v>
      </c>
      <c r="K39" s="70">
        <v>4</v>
      </c>
      <c r="L39" s="70">
        <v>16</v>
      </c>
      <c r="M39" s="70" t="s">
        <v>534</v>
      </c>
      <c r="N39" s="70">
        <v>16</v>
      </c>
      <c r="O39" s="70">
        <v>7</v>
      </c>
      <c r="P39" s="70" t="s">
        <v>156</v>
      </c>
      <c r="Q39" s="130">
        <v>2</v>
      </c>
      <c r="R39" s="70">
        <v>3</v>
      </c>
      <c r="S39" s="130">
        <v>1</v>
      </c>
      <c r="T39" s="70" t="s">
        <v>156</v>
      </c>
      <c r="U39" s="130">
        <v>11</v>
      </c>
      <c r="V39" s="306" t="s">
        <v>156</v>
      </c>
      <c r="W39" s="307">
        <v>13</v>
      </c>
    </row>
    <row r="40" spans="2:23" ht="9.75" customHeight="1">
      <c r="B40" s="218"/>
      <c r="C40" s="692"/>
      <c r="D40" s="692"/>
      <c r="E40" s="692"/>
      <c r="F40" s="692"/>
      <c r="G40" s="692"/>
      <c r="H40" s="692"/>
      <c r="I40" s="692"/>
      <c r="J40" s="692"/>
      <c r="K40" s="692"/>
      <c r="L40" s="692"/>
      <c r="M40" s="692"/>
      <c r="N40" s="704"/>
      <c r="O40" s="704"/>
      <c r="P40" s="704"/>
      <c r="Q40" s="703"/>
      <c r="R40" s="703"/>
      <c r="S40" s="703"/>
      <c r="T40" s="703"/>
      <c r="U40" s="703"/>
      <c r="V40" s="693"/>
      <c r="W40" s="693"/>
    </row>
    <row r="41" spans="1:23" s="435" customFormat="1" ht="14.25" customHeight="1">
      <c r="A41" s="254" t="s">
        <v>444</v>
      </c>
      <c r="B41" s="436"/>
      <c r="C41" s="327">
        <v>38658</v>
      </c>
      <c r="D41" s="327">
        <v>42</v>
      </c>
      <c r="E41" s="327">
        <v>1</v>
      </c>
      <c r="F41" s="327">
        <v>8</v>
      </c>
      <c r="G41" s="327">
        <v>788</v>
      </c>
      <c r="H41" s="327">
        <v>1789</v>
      </c>
      <c r="I41" s="327">
        <v>89</v>
      </c>
      <c r="J41" s="327">
        <v>2434</v>
      </c>
      <c r="K41" s="327">
        <v>1966</v>
      </c>
      <c r="L41" s="327">
        <v>6257</v>
      </c>
      <c r="M41" s="327">
        <v>1967</v>
      </c>
      <c r="N41" s="327">
        <v>1194</v>
      </c>
      <c r="O41" s="327">
        <v>1750</v>
      </c>
      <c r="P41" s="327">
        <v>3437</v>
      </c>
      <c r="Q41" s="433">
        <v>3785</v>
      </c>
      <c r="R41" s="433">
        <v>2117</v>
      </c>
      <c r="S41" s="433">
        <v>5786</v>
      </c>
      <c r="T41" s="433">
        <v>87</v>
      </c>
      <c r="U41" s="433">
        <v>2903</v>
      </c>
      <c r="V41" s="434">
        <v>759</v>
      </c>
      <c r="W41" s="434">
        <v>1499</v>
      </c>
    </row>
    <row r="42" spans="1:23" ht="12" customHeight="1">
      <c r="A42" s="959" t="s">
        <v>138</v>
      </c>
      <c r="B42" s="968"/>
      <c r="C42" s="70">
        <v>658</v>
      </c>
      <c r="D42" s="70">
        <v>1</v>
      </c>
      <c r="E42" s="70" t="s">
        <v>534</v>
      </c>
      <c r="F42" s="70" t="s">
        <v>534</v>
      </c>
      <c r="G42" s="70">
        <v>1</v>
      </c>
      <c r="H42" s="70">
        <v>3</v>
      </c>
      <c r="I42" s="70">
        <v>2</v>
      </c>
      <c r="J42" s="70">
        <v>4</v>
      </c>
      <c r="K42" s="70">
        <v>5</v>
      </c>
      <c r="L42" s="70">
        <v>186</v>
      </c>
      <c r="M42" s="70" t="s">
        <v>534</v>
      </c>
      <c r="N42" s="70">
        <v>4</v>
      </c>
      <c r="O42" s="70">
        <v>2</v>
      </c>
      <c r="P42" s="70">
        <v>285</v>
      </c>
      <c r="Q42" s="130">
        <v>49</v>
      </c>
      <c r="R42" s="70">
        <v>46</v>
      </c>
      <c r="S42" s="130">
        <v>19</v>
      </c>
      <c r="T42" s="70" t="s">
        <v>534</v>
      </c>
      <c r="U42" s="130">
        <v>13</v>
      </c>
      <c r="V42" s="306">
        <v>2</v>
      </c>
      <c r="W42" s="307">
        <v>36</v>
      </c>
    </row>
    <row r="43" spans="1:23" ht="12" customHeight="1">
      <c r="A43" s="959" t="s">
        <v>57</v>
      </c>
      <c r="B43" s="968"/>
      <c r="C43" s="70">
        <v>4474</v>
      </c>
      <c r="D43" s="70">
        <v>4</v>
      </c>
      <c r="E43" s="70" t="s">
        <v>534</v>
      </c>
      <c r="F43" s="70" t="s">
        <v>534</v>
      </c>
      <c r="G43" s="70">
        <v>72</v>
      </c>
      <c r="H43" s="70">
        <v>131</v>
      </c>
      <c r="I43" s="70">
        <v>5</v>
      </c>
      <c r="J43" s="70">
        <v>294</v>
      </c>
      <c r="K43" s="70">
        <v>119</v>
      </c>
      <c r="L43" s="70">
        <v>701</v>
      </c>
      <c r="M43" s="70">
        <v>142</v>
      </c>
      <c r="N43" s="70">
        <v>63</v>
      </c>
      <c r="O43" s="70">
        <v>132</v>
      </c>
      <c r="P43" s="70">
        <v>869</v>
      </c>
      <c r="Q43" s="130">
        <v>727</v>
      </c>
      <c r="R43" s="130">
        <v>187</v>
      </c>
      <c r="S43" s="130">
        <v>585</v>
      </c>
      <c r="T43" s="130">
        <v>5</v>
      </c>
      <c r="U43" s="130">
        <v>182</v>
      </c>
      <c r="V43" s="307">
        <v>36</v>
      </c>
      <c r="W43" s="307">
        <v>220</v>
      </c>
    </row>
    <row r="44" spans="1:23" ht="12" customHeight="1">
      <c r="A44" s="959" t="s">
        <v>58</v>
      </c>
      <c r="B44" s="968"/>
      <c r="C44" s="70">
        <v>4840</v>
      </c>
      <c r="D44" s="70">
        <v>8</v>
      </c>
      <c r="E44" s="70" t="s">
        <v>534</v>
      </c>
      <c r="F44" s="70">
        <v>2</v>
      </c>
      <c r="G44" s="70">
        <v>112</v>
      </c>
      <c r="H44" s="70">
        <v>208</v>
      </c>
      <c r="I44" s="70">
        <v>17</v>
      </c>
      <c r="J44" s="70">
        <v>456</v>
      </c>
      <c r="K44" s="70">
        <v>212</v>
      </c>
      <c r="L44" s="70">
        <v>624</v>
      </c>
      <c r="M44" s="70">
        <v>248</v>
      </c>
      <c r="N44" s="70">
        <v>107</v>
      </c>
      <c r="O44" s="70">
        <v>234</v>
      </c>
      <c r="P44" s="70">
        <v>328</v>
      </c>
      <c r="Q44" s="130">
        <v>717</v>
      </c>
      <c r="R44" s="130">
        <v>170</v>
      </c>
      <c r="S44" s="130">
        <v>789</v>
      </c>
      <c r="T44" s="130">
        <v>11</v>
      </c>
      <c r="U44" s="130">
        <v>307</v>
      </c>
      <c r="V44" s="307">
        <v>80</v>
      </c>
      <c r="W44" s="307">
        <v>210</v>
      </c>
    </row>
    <row r="45" spans="1:23" ht="12" customHeight="1">
      <c r="A45" s="959" t="s">
        <v>59</v>
      </c>
      <c r="B45" s="968"/>
      <c r="C45" s="70">
        <v>3596</v>
      </c>
      <c r="D45" s="70">
        <v>4</v>
      </c>
      <c r="E45" s="70">
        <v>1</v>
      </c>
      <c r="F45" s="70" t="s">
        <v>534</v>
      </c>
      <c r="G45" s="70">
        <v>80</v>
      </c>
      <c r="H45" s="70">
        <v>197</v>
      </c>
      <c r="I45" s="70">
        <v>7</v>
      </c>
      <c r="J45" s="70">
        <v>335</v>
      </c>
      <c r="K45" s="70">
        <v>140</v>
      </c>
      <c r="L45" s="70">
        <v>510</v>
      </c>
      <c r="M45" s="70">
        <v>174</v>
      </c>
      <c r="N45" s="70">
        <v>96</v>
      </c>
      <c r="O45" s="70">
        <v>196</v>
      </c>
      <c r="P45" s="70">
        <v>230</v>
      </c>
      <c r="Q45" s="130">
        <v>505</v>
      </c>
      <c r="R45" s="130">
        <v>139</v>
      </c>
      <c r="S45" s="130">
        <v>544</v>
      </c>
      <c r="T45" s="130">
        <v>6</v>
      </c>
      <c r="U45" s="130">
        <v>234</v>
      </c>
      <c r="V45" s="307">
        <v>58</v>
      </c>
      <c r="W45" s="307">
        <v>140</v>
      </c>
    </row>
    <row r="46" spans="1:23" ht="12" customHeight="1">
      <c r="A46" s="959" t="s">
        <v>60</v>
      </c>
      <c r="B46" s="968"/>
      <c r="C46" s="70">
        <v>3600</v>
      </c>
      <c r="D46" s="70">
        <v>1</v>
      </c>
      <c r="E46" s="70" t="s">
        <v>534</v>
      </c>
      <c r="F46" s="70">
        <v>1</v>
      </c>
      <c r="G46" s="70">
        <v>84</v>
      </c>
      <c r="H46" s="70">
        <v>216</v>
      </c>
      <c r="I46" s="70">
        <v>4</v>
      </c>
      <c r="J46" s="70">
        <v>307</v>
      </c>
      <c r="K46" s="70">
        <v>208</v>
      </c>
      <c r="L46" s="70">
        <v>499</v>
      </c>
      <c r="M46" s="70">
        <v>225</v>
      </c>
      <c r="N46" s="70">
        <v>92</v>
      </c>
      <c r="O46" s="70">
        <v>205</v>
      </c>
      <c r="P46" s="70">
        <v>224</v>
      </c>
      <c r="Q46" s="130">
        <v>460</v>
      </c>
      <c r="R46" s="130">
        <v>171</v>
      </c>
      <c r="S46" s="130">
        <v>509</v>
      </c>
      <c r="T46" s="130">
        <v>9</v>
      </c>
      <c r="U46" s="130">
        <v>227</v>
      </c>
      <c r="V46" s="307">
        <v>49</v>
      </c>
      <c r="W46" s="307">
        <v>109</v>
      </c>
    </row>
    <row r="47" spans="1:23" ht="12" customHeight="1">
      <c r="A47" s="959" t="s">
        <v>61</v>
      </c>
      <c r="B47" s="968"/>
      <c r="C47" s="70">
        <v>3867</v>
      </c>
      <c r="D47" s="70">
        <v>6</v>
      </c>
      <c r="E47" s="70" t="s">
        <v>534</v>
      </c>
      <c r="F47" s="70">
        <v>1</v>
      </c>
      <c r="G47" s="70">
        <v>89</v>
      </c>
      <c r="H47" s="70">
        <v>216</v>
      </c>
      <c r="I47" s="70">
        <v>11</v>
      </c>
      <c r="J47" s="70">
        <v>321</v>
      </c>
      <c r="K47" s="70">
        <v>237</v>
      </c>
      <c r="L47" s="70">
        <v>612</v>
      </c>
      <c r="M47" s="70">
        <v>235</v>
      </c>
      <c r="N47" s="70">
        <v>99</v>
      </c>
      <c r="O47" s="70">
        <v>223</v>
      </c>
      <c r="P47" s="70">
        <v>257</v>
      </c>
      <c r="Q47" s="130">
        <v>310</v>
      </c>
      <c r="R47" s="130">
        <v>197</v>
      </c>
      <c r="S47" s="130">
        <v>576</v>
      </c>
      <c r="T47" s="130">
        <v>7</v>
      </c>
      <c r="U47" s="130">
        <v>286</v>
      </c>
      <c r="V47" s="307">
        <v>75</v>
      </c>
      <c r="W47" s="307">
        <v>109</v>
      </c>
    </row>
    <row r="48" spans="1:23" ht="12" customHeight="1">
      <c r="A48" s="959" t="s">
        <v>62</v>
      </c>
      <c r="B48" s="968"/>
      <c r="C48" s="70">
        <v>5047</v>
      </c>
      <c r="D48" s="70">
        <v>7</v>
      </c>
      <c r="E48" s="70" t="s">
        <v>534</v>
      </c>
      <c r="F48" s="70" t="s">
        <v>534</v>
      </c>
      <c r="G48" s="70">
        <v>94</v>
      </c>
      <c r="H48" s="70">
        <v>283</v>
      </c>
      <c r="I48" s="70">
        <v>25</v>
      </c>
      <c r="J48" s="70">
        <v>295</v>
      </c>
      <c r="K48" s="70">
        <v>358</v>
      </c>
      <c r="L48" s="70">
        <v>905</v>
      </c>
      <c r="M48" s="70">
        <v>289</v>
      </c>
      <c r="N48" s="70">
        <v>137</v>
      </c>
      <c r="O48" s="70">
        <v>253</v>
      </c>
      <c r="P48" s="70">
        <v>344</v>
      </c>
      <c r="Q48" s="130">
        <v>295</v>
      </c>
      <c r="R48" s="130">
        <v>286</v>
      </c>
      <c r="S48" s="130">
        <v>764</v>
      </c>
      <c r="T48" s="130">
        <v>11</v>
      </c>
      <c r="U48" s="130">
        <v>410</v>
      </c>
      <c r="V48" s="307">
        <v>138</v>
      </c>
      <c r="W48" s="307">
        <v>153</v>
      </c>
    </row>
    <row r="49" spans="1:23" ht="12" customHeight="1">
      <c r="A49" s="959" t="s">
        <v>63</v>
      </c>
      <c r="B49" s="968"/>
      <c r="C49" s="70">
        <v>4503</v>
      </c>
      <c r="D49" s="70">
        <v>5</v>
      </c>
      <c r="E49" s="70" t="s">
        <v>534</v>
      </c>
      <c r="F49" s="70">
        <v>2</v>
      </c>
      <c r="G49" s="70">
        <v>87</v>
      </c>
      <c r="H49" s="70">
        <v>213</v>
      </c>
      <c r="I49" s="70">
        <v>6</v>
      </c>
      <c r="J49" s="70">
        <v>213</v>
      </c>
      <c r="K49" s="70">
        <v>295</v>
      </c>
      <c r="L49" s="70">
        <v>785</v>
      </c>
      <c r="M49" s="70">
        <v>299</v>
      </c>
      <c r="N49" s="70">
        <v>114</v>
      </c>
      <c r="O49" s="70">
        <v>186</v>
      </c>
      <c r="P49" s="70">
        <v>301</v>
      </c>
      <c r="Q49" s="130">
        <v>278</v>
      </c>
      <c r="R49" s="130">
        <v>321</v>
      </c>
      <c r="S49" s="130">
        <v>717</v>
      </c>
      <c r="T49" s="130">
        <v>21</v>
      </c>
      <c r="U49" s="130">
        <v>391</v>
      </c>
      <c r="V49" s="307">
        <v>115</v>
      </c>
      <c r="W49" s="307">
        <v>154</v>
      </c>
    </row>
    <row r="50" spans="1:23" ht="12" customHeight="1">
      <c r="A50" s="959" t="s">
        <v>64</v>
      </c>
      <c r="B50" s="968"/>
      <c r="C50" s="70">
        <v>3275</v>
      </c>
      <c r="D50" s="70">
        <v>1</v>
      </c>
      <c r="E50" s="70" t="s">
        <v>534</v>
      </c>
      <c r="F50" s="70">
        <v>1</v>
      </c>
      <c r="G50" s="70">
        <v>44</v>
      </c>
      <c r="H50" s="70">
        <v>123</v>
      </c>
      <c r="I50" s="70">
        <v>6</v>
      </c>
      <c r="J50" s="70">
        <v>136</v>
      </c>
      <c r="K50" s="70">
        <v>199</v>
      </c>
      <c r="L50" s="70">
        <v>550</v>
      </c>
      <c r="M50" s="70">
        <v>217</v>
      </c>
      <c r="N50" s="70">
        <v>139</v>
      </c>
      <c r="O50" s="70">
        <v>130</v>
      </c>
      <c r="P50" s="70">
        <v>216</v>
      </c>
      <c r="Q50" s="130">
        <v>204</v>
      </c>
      <c r="R50" s="130">
        <v>264</v>
      </c>
      <c r="S50" s="130">
        <v>545</v>
      </c>
      <c r="T50" s="130">
        <v>7</v>
      </c>
      <c r="U50" s="130">
        <v>296</v>
      </c>
      <c r="V50" s="307">
        <v>111</v>
      </c>
      <c r="W50" s="307">
        <v>86</v>
      </c>
    </row>
    <row r="51" spans="1:23" ht="12" customHeight="1">
      <c r="A51" s="959" t="s">
        <v>65</v>
      </c>
      <c r="B51" s="968"/>
      <c r="C51" s="70">
        <v>2005</v>
      </c>
      <c r="D51" s="70">
        <v>3</v>
      </c>
      <c r="E51" s="70" t="s">
        <v>534</v>
      </c>
      <c r="F51" s="70">
        <v>1</v>
      </c>
      <c r="G51" s="70">
        <v>36</v>
      </c>
      <c r="H51" s="70">
        <v>67</v>
      </c>
      <c r="I51" s="70">
        <v>4</v>
      </c>
      <c r="J51" s="70">
        <v>38</v>
      </c>
      <c r="K51" s="70">
        <v>127</v>
      </c>
      <c r="L51" s="70">
        <v>369</v>
      </c>
      <c r="M51" s="70">
        <v>92</v>
      </c>
      <c r="N51" s="70">
        <v>98</v>
      </c>
      <c r="O51" s="70">
        <v>72</v>
      </c>
      <c r="P51" s="70">
        <v>128</v>
      </c>
      <c r="Q51" s="130">
        <v>114</v>
      </c>
      <c r="R51" s="130">
        <v>178</v>
      </c>
      <c r="S51" s="130">
        <v>371</v>
      </c>
      <c r="T51" s="130">
        <v>9</v>
      </c>
      <c r="U51" s="130">
        <v>184</v>
      </c>
      <c r="V51" s="307">
        <v>57</v>
      </c>
      <c r="W51" s="307">
        <v>57</v>
      </c>
    </row>
    <row r="52" spans="1:23" ht="12" customHeight="1">
      <c r="A52" s="959" t="s">
        <v>66</v>
      </c>
      <c r="B52" s="968"/>
      <c r="C52" s="70">
        <v>1354</v>
      </c>
      <c r="D52" s="70">
        <v>1</v>
      </c>
      <c r="E52" s="70" t="s">
        <v>534</v>
      </c>
      <c r="F52" s="70" t="s">
        <v>534</v>
      </c>
      <c r="G52" s="70">
        <v>37</v>
      </c>
      <c r="H52" s="70">
        <v>56</v>
      </c>
      <c r="I52" s="70">
        <v>1</v>
      </c>
      <c r="J52" s="70">
        <v>18</v>
      </c>
      <c r="K52" s="70">
        <v>39</v>
      </c>
      <c r="L52" s="70">
        <v>264</v>
      </c>
      <c r="M52" s="70">
        <v>21</v>
      </c>
      <c r="N52" s="70">
        <v>100</v>
      </c>
      <c r="O52" s="70">
        <v>60</v>
      </c>
      <c r="P52" s="70">
        <v>112</v>
      </c>
      <c r="Q52" s="130">
        <v>65</v>
      </c>
      <c r="R52" s="130">
        <v>86</v>
      </c>
      <c r="S52" s="130">
        <v>218</v>
      </c>
      <c r="T52" s="303">
        <v>1</v>
      </c>
      <c r="U52" s="130">
        <v>178</v>
      </c>
      <c r="V52" s="307">
        <v>21</v>
      </c>
      <c r="W52" s="307">
        <v>76</v>
      </c>
    </row>
    <row r="53" spans="1:23" ht="12" customHeight="1">
      <c r="A53" s="959" t="s">
        <v>67</v>
      </c>
      <c r="B53" s="968"/>
      <c r="C53" s="70">
        <v>926</v>
      </c>
      <c r="D53" s="70" t="s">
        <v>534</v>
      </c>
      <c r="E53" s="70" t="s">
        <v>534</v>
      </c>
      <c r="F53" s="70" t="s">
        <v>534</v>
      </c>
      <c r="G53" s="70">
        <v>36</v>
      </c>
      <c r="H53" s="70">
        <v>36</v>
      </c>
      <c r="I53" s="70" t="s">
        <v>534</v>
      </c>
      <c r="J53" s="70">
        <v>7</v>
      </c>
      <c r="K53" s="70">
        <v>17</v>
      </c>
      <c r="L53" s="70">
        <v>172</v>
      </c>
      <c r="M53" s="70">
        <v>20</v>
      </c>
      <c r="N53" s="70">
        <v>70</v>
      </c>
      <c r="O53" s="70">
        <v>42</v>
      </c>
      <c r="P53" s="70">
        <v>114</v>
      </c>
      <c r="Q53" s="130">
        <v>31</v>
      </c>
      <c r="R53" s="70">
        <v>53</v>
      </c>
      <c r="S53" s="130">
        <v>106</v>
      </c>
      <c r="T53" s="303" t="s">
        <v>534</v>
      </c>
      <c r="U53" s="130">
        <v>136</v>
      </c>
      <c r="V53" s="307">
        <v>12</v>
      </c>
      <c r="W53" s="307">
        <v>74</v>
      </c>
    </row>
    <row r="54" spans="1:23" ht="12" customHeight="1">
      <c r="A54" s="959" t="s">
        <v>68</v>
      </c>
      <c r="B54" s="968"/>
      <c r="C54" s="70">
        <v>342</v>
      </c>
      <c r="D54" s="70">
        <v>1</v>
      </c>
      <c r="E54" s="70" t="s">
        <v>534</v>
      </c>
      <c r="F54" s="70" t="s">
        <v>534</v>
      </c>
      <c r="G54" s="70">
        <v>11</v>
      </c>
      <c r="H54" s="70">
        <v>26</v>
      </c>
      <c r="I54" s="70" t="s">
        <v>534</v>
      </c>
      <c r="J54" s="70">
        <v>9</v>
      </c>
      <c r="K54" s="70">
        <v>7</v>
      </c>
      <c r="L54" s="70">
        <v>60</v>
      </c>
      <c r="M54" s="70">
        <v>5</v>
      </c>
      <c r="N54" s="70">
        <v>35</v>
      </c>
      <c r="O54" s="70">
        <v>10</v>
      </c>
      <c r="P54" s="70">
        <v>22</v>
      </c>
      <c r="Q54" s="130">
        <v>19</v>
      </c>
      <c r="R54" s="70">
        <v>12</v>
      </c>
      <c r="S54" s="130">
        <v>32</v>
      </c>
      <c r="T54" s="303" t="s">
        <v>534</v>
      </c>
      <c r="U54" s="130">
        <v>45</v>
      </c>
      <c r="V54" s="307">
        <v>4</v>
      </c>
      <c r="W54" s="307">
        <v>44</v>
      </c>
    </row>
    <row r="55" spans="1:23" ht="12" customHeight="1">
      <c r="A55" s="959" t="s">
        <v>139</v>
      </c>
      <c r="B55" s="968"/>
      <c r="C55" s="70">
        <v>117</v>
      </c>
      <c r="D55" s="70" t="s">
        <v>534</v>
      </c>
      <c r="E55" s="70" t="s">
        <v>534</v>
      </c>
      <c r="F55" s="70" t="s">
        <v>534</v>
      </c>
      <c r="G55" s="70">
        <v>5</v>
      </c>
      <c r="H55" s="70">
        <v>11</v>
      </c>
      <c r="I55" s="70">
        <v>1</v>
      </c>
      <c r="J55" s="70" t="s">
        <v>534</v>
      </c>
      <c r="K55" s="70">
        <v>3</v>
      </c>
      <c r="L55" s="70">
        <v>14</v>
      </c>
      <c r="M55" s="70" t="s">
        <v>534</v>
      </c>
      <c r="N55" s="70">
        <v>20</v>
      </c>
      <c r="O55" s="70">
        <v>3</v>
      </c>
      <c r="P55" s="70">
        <v>5</v>
      </c>
      <c r="Q55" s="70">
        <v>9</v>
      </c>
      <c r="R55" s="70">
        <v>5</v>
      </c>
      <c r="S55" s="70">
        <v>10</v>
      </c>
      <c r="T55" s="70" t="s">
        <v>534</v>
      </c>
      <c r="U55" s="70">
        <v>7</v>
      </c>
      <c r="V55" s="70">
        <v>1</v>
      </c>
      <c r="W55" s="70">
        <v>23</v>
      </c>
    </row>
    <row r="56" spans="1:23" ht="12" customHeight="1" thickBot="1">
      <c r="A56" s="979" t="s">
        <v>140</v>
      </c>
      <c r="B56" s="980"/>
      <c r="C56" s="70">
        <v>54</v>
      </c>
      <c r="D56" s="70" t="s">
        <v>534</v>
      </c>
      <c r="E56" s="70" t="s">
        <v>534</v>
      </c>
      <c r="F56" s="70" t="s">
        <v>534</v>
      </c>
      <c r="G56" s="70" t="s">
        <v>534</v>
      </c>
      <c r="H56" s="70">
        <v>3</v>
      </c>
      <c r="I56" s="70" t="s">
        <v>534</v>
      </c>
      <c r="J56" s="70">
        <v>1</v>
      </c>
      <c r="K56" s="70" t="s">
        <v>534</v>
      </c>
      <c r="L56" s="70">
        <v>6</v>
      </c>
      <c r="M56" s="70" t="s">
        <v>534</v>
      </c>
      <c r="N56" s="70">
        <v>20</v>
      </c>
      <c r="O56" s="70">
        <v>2</v>
      </c>
      <c r="P56" s="70">
        <v>2</v>
      </c>
      <c r="Q56" s="70">
        <v>2</v>
      </c>
      <c r="R56" s="70">
        <v>2</v>
      </c>
      <c r="S56" s="70">
        <v>1</v>
      </c>
      <c r="T56" s="70" t="s">
        <v>534</v>
      </c>
      <c r="U56" s="70">
        <v>7</v>
      </c>
      <c r="V56" s="705" t="s">
        <v>534</v>
      </c>
      <c r="W56" s="70">
        <v>8</v>
      </c>
    </row>
    <row r="57" spans="1:23" ht="12" customHeight="1">
      <c r="A57" s="228"/>
      <c r="B57" s="228"/>
      <c r="C57" s="228"/>
      <c r="D57" s="228"/>
      <c r="E57" s="228"/>
      <c r="F57" s="228"/>
      <c r="G57" s="228"/>
      <c r="H57" s="228"/>
      <c r="I57" s="228"/>
      <c r="J57" s="228"/>
      <c r="K57" s="228"/>
      <c r="L57" s="228"/>
      <c r="M57" s="231"/>
      <c r="N57" s="231"/>
      <c r="O57" s="231"/>
      <c r="P57" s="232"/>
      <c r="Q57" s="232"/>
      <c r="R57" s="232"/>
      <c r="S57" s="232"/>
      <c r="T57" s="232"/>
      <c r="U57" s="304"/>
      <c r="W57" s="232" t="s">
        <v>18</v>
      </c>
    </row>
    <row r="58" ht="12" customHeight="1"/>
    <row r="66" ht="14.25" customHeight="1"/>
  </sheetData>
  <sheetProtection/>
  <mergeCells count="69">
    <mergeCell ref="W5:W6"/>
    <mergeCell ref="V5:V6"/>
    <mergeCell ref="T5:T6"/>
    <mergeCell ref="A24:B24"/>
    <mergeCell ref="A55:B55"/>
    <mergeCell ref="A56:B56"/>
    <mergeCell ref="A51:B51"/>
    <mergeCell ref="A52:B52"/>
    <mergeCell ref="A53:B53"/>
    <mergeCell ref="A54:B54"/>
    <mergeCell ref="A47:B47"/>
    <mergeCell ref="A48:B48"/>
    <mergeCell ref="A49:B49"/>
    <mergeCell ref="A50:B50"/>
    <mergeCell ref="A43:B43"/>
    <mergeCell ref="A44:B44"/>
    <mergeCell ref="A45:B45"/>
    <mergeCell ref="A46:B46"/>
    <mergeCell ref="A37:B37"/>
    <mergeCell ref="A38:B38"/>
    <mergeCell ref="A39:B39"/>
    <mergeCell ref="A42:B42"/>
    <mergeCell ref="A33:B33"/>
    <mergeCell ref="A34:B34"/>
    <mergeCell ref="A35:B35"/>
    <mergeCell ref="A36:B36"/>
    <mergeCell ref="A29:B29"/>
    <mergeCell ref="A30:B30"/>
    <mergeCell ref="A31:B31"/>
    <mergeCell ref="A32:B32"/>
    <mergeCell ref="A25:B25"/>
    <mergeCell ref="A26:B26"/>
    <mergeCell ref="A27:B27"/>
    <mergeCell ref="A28:B28"/>
    <mergeCell ref="A19:B19"/>
    <mergeCell ref="A20:B20"/>
    <mergeCell ref="A21:B21"/>
    <mergeCell ref="A22:B22"/>
    <mergeCell ref="A15:B15"/>
    <mergeCell ref="A16:B16"/>
    <mergeCell ref="A17:B17"/>
    <mergeCell ref="A18:B18"/>
    <mergeCell ref="A13:B13"/>
    <mergeCell ref="F5:F6"/>
    <mergeCell ref="G5:G6"/>
    <mergeCell ref="H5:H6"/>
    <mergeCell ref="A3:B6"/>
    <mergeCell ref="A14:B14"/>
    <mergeCell ref="A10:B10"/>
    <mergeCell ref="C5:C6"/>
    <mergeCell ref="A8:B8"/>
    <mergeCell ref="A9:B9"/>
    <mergeCell ref="P5:P6"/>
    <mergeCell ref="I5:I6"/>
    <mergeCell ref="J5:J6"/>
    <mergeCell ref="K5:K6"/>
    <mergeCell ref="A11:B11"/>
    <mergeCell ref="A12:B12"/>
    <mergeCell ref="A7:B7"/>
    <mergeCell ref="O5:O6"/>
    <mergeCell ref="D5:D6"/>
    <mergeCell ref="E5:E6"/>
    <mergeCell ref="L5:L6"/>
    <mergeCell ref="U5:U6"/>
    <mergeCell ref="Q5:Q6"/>
    <mergeCell ref="R5:R6"/>
    <mergeCell ref="S5:S6"/>
    <mergeCell ref="M5:M6"/>
    <mergeCell ref="N5:N6"/>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L33"/>
  <sheetViews>
    <sheetView showGridLines="0" zoomScale="66" zoomScaleNormal="66" zoomScalePageLayoutView="0" workbookViewId="0" topLeftCell="C13">
      <selection activeCell="Y57" sqref="Y57"/>
    </sheetView>
  </sheetViews>
  <sheetFormatPr defaultColWidth="10.59765625" defaultRowHeight="15"/>
  <cols>
    <col min="1" max="1" width="2.59765625" style="16" customWidth="1"/>
    <col min="2" max="2" width="2.09765625" style="16" customWidth="1"/>
    <col min="3" max="3" width="27.69921875" style="16" customWidth="1"/>
    <col min="4" max="4" width="1.390625" style="16" customWidth="1"/>
    <col min="5" max="37" width="8.59765625" style="374" customWidth="1"/>
    <col min="38" max="16384" width="10.59765625" style="16" customWidth="1"/>
  </cols>
  <sheetData>
    <row r="1" spans="1:37" s="415" customFormat="1" ht="18.75">
      <c r="A1" s="412" t="s">
        <v>583</v>
      </c>
      <c r="B1" s="412"/>
      <c r="C1" s="411"/>
      <c r="D1" s="411"/>
      <c r="E1" s="411"/>
      <c r="F1" s="411"/>
      <c r="G1" s="411"/>
      <c r="H1" s="411"/>
      <c r="I1" s="411"/>
      <c r="J1" s="411"/>
      <c r="K1" s="411"/>
      <c r="L1" s="411"/>
      <c r="M1" s="412"/>
      <c r="N1" s="413"/>
      <c r="O1" s="413"/>
      <c r="P1" s="414"/>
      <c r="Q1" s="413"/>
      <c r="R1" s="413"/>
      <c r="S1" s="413"/>
      <c r="T1" s="413"/>
      <c r="U1" s="413"/>
      <c r="V1" s="413"/>
      <c r="W1" s="413"/>
      <c r="X1" s="413"/>
      <c r="Y1" s="413"/>
      <c r="Z1" s="413"/>
      <c r="AA1" s="413"/>
      <c r="AB1" s="413"/>
      <c r="AC1" s="413"/>
      <c r="AD1" s="413"/>
      <c r="AE1" s="413"/>
      <c r="AF1" s="414"/>
      <c r="AG1" s="412"/>
      <c r="AH1" s="412"/>
      <c r="AI1" s="412"/>
      <c r="AJ1" s="412"/>
      <c r="AK1" s="413"/>
    </row>
    <row r="2" spans="1:37" ht="15" customHeight="1" thickBot="1">
      <c r="A2" s="150"/>
      <c r="B2" s="150"/>
      <c r="C2" s="150"/>
      <c r="D2" s="150"/>
      <c r="E2" s="151"/>
      <c r="F2" s="151"/>
      <c r="G2" s="151"/>
      <c r="H2" s="151"/>
      <c r="I2" s="151"/>
      <c r="J2" s="151"/>
      <c r="K2" s="151"/>
      <c r="L2" s="151"/>
      <c r="N2" s="152"/>
      <c r="O2" s="152"/>
      <c r="P2" s="151"/>
      <c r="Q2" s="151"/>
      <c r="R2" s="151"/>
      <c r="S2" s="151"/>
      <c r="T2" s="151"/>
      <c r="U2" s="151"/>
      <c r="V2" s="151"/>
      <c r="W2" s="151"/>
      <c r="Y2" s="152"/>
      <c r="Z2" s="152"/>
      <c r="AA2" s="151"/>
      <c r="AB2" s="151"/>
      <c r="AC2" s="151"/>
      <c r="AD2" s="151"/>
      <c r="AE2" s="151"/>
      <c r="AF2" s="151"/>
      <c r="AG2" s="151"/>
      <c r="AH2" s="151"/>
      <c r="AJ2" s="152"/>
      <c r="AK2" s="152" t="s">
        <v>790</v>
      </c>
    </row>
    <row r="3" spans="1:38" s="212" customFormat="1" ht="14.25" customHeight="1">
      <c r="A3" s="210"/>
      <c r="B3" s="210"/>
      <c r="C3" s="210"/>
      <c r="D3" s="210"/>
      <c r="E3" s="981" t="s">
        <v>584</v>
      </c>
      <c r="F3" s="982"/>
      <c r="G3" s="982"/>
      <c r="H3" s="982"/>
      <c r="I3" s="982"/>
      <c r="J3" s="982"/>
      <c r="K3" s="982"/>
      <c r="L3" s="982"/>
      <c r="M3" s="982"/>
      <c r="N3" s="982"/>
      <c r="O3" s="983"/>
      <c r="P3" s="981" t="s">
        <v>357</v>
      </c>
      <c r="Q3" s="982"/>
      <c r="R3" s="982"/>
      <c r="S3" s="982"/>
      <c r="T3" s="982"/>
      <c r="U3" s="982"/>
      <c r="V3" s="982"/>
      <c r="W3" s="982"/>
      <c r="X3" s="982"/>
      <c r="Y3" s="982"/>
      <c r="Z3" s="983"/>
      <c r="AA3" s="981" t="s">
        <v>358</v>
      </c>
      <c r="AB3" s="982"/>
      <c r="AC3" s="982"/>
      <c r="AD3" s="982"/>
      <c r="AE3" s="982"/>
      <c r="AF3" s="982"/>
      <c r="AG3" s="982"/>
      <c r="AH3" s="982"/>
      <c r="AI3" s="982"/>
      <c r="AJ3" s="982"/>
      <c r="AK3" s="982"/>
      <c r="AL3" s="211"/>
    </row>
    <row r="4" spans="1:38" s="212" customFormat="1" ht="14.25" customHeight="1">
      <c r="A4" s="373"/>
      <c r="B4" s="373"/>
      <c r="C4" s="373"/>
      <c r="D4" s="373"/>
      <c r="E4" s="984" t="s">
        <v>585</v>
      </c>
      <c r="F4" s="568"/>
      <c r="G4" s="360"/>
      <c r="H4" s="360"/>
      <c r="I4" s="360"/>
      <c r="J4" s="568"/>
      <c r="K4" s="568"/>
      <c r="L4" s="568"/>
      <c r="M4" s="568"/>
      <c r="N4" s="568"/>
      <c r="O4" s="569"/>
      <c r="P4" s="984" t="s">
        <v>585</v>
      </c>
      <c r="Q4" s="568"/>
      <c r="R4" s="360"/>
      <c r="S4" s="360"/>
      <c r="T4" s="360"/>
      <c r="U4" s="360"/>
      <c r="V4" s="360"/>
      <c r="W4" s="360"/>
      <c r="X4" s="360"/>
      <c r="Y4" s="360"/>
      <c r="Z4" s="569"/>
      <c r="AA4" s="984" t="s">
        <v>585</v>
      </c>
      <c r="AB4" s="360"/>
      <c r="AC4" s="360"/>
      <c r="AD4" s="360"/>
      <c r="AE4" s="360"/>
      <c r="AF4" s="360"/>
      <c r="AG4" s="360"/>
      <c r="AH4" s="360"/>
      <c r="AI4" s="360"/>
      <c r="AJ4" s="568"/>
      <c r="AK4" s="568"/>
      <c r="AL4" s="211"/>
    </row>
    <row r="5" spans="1:38" s="212" customFormat="1" ht="14.25" customHeight="1">
      <c r="A5" s="373"/>
      <c r="B5" s="373"/>
      <c r="C5" s="373"/>
      <c r="D5" s="373"/>
      <c r="E5" s="985"/>
      <c r="F5" s="984" t="s">
        <v>586</v>
      </c>
      <c r="G5" s="598"/>
      <c r="H5" s="598"/>
      <c r="I5" s="599"/>
      <c r="J5" s="989" t="s">
        <v>587</v>
      </c>
      <c r="K5" s="987" t="s">
        <v>588</v>
      </c>
      <c r="L5" s="987" t="s">
        <v>589</v>
      </c>
      <c r="M5" s="989" t="s">
        <v>590</v>
      </c>
      <c r="N5" s="989" t="s">
        <v>295</v>
      </c>
      <c r="O5" s="987" t="s">
        <v>614</v>
      </c>
      <c r="P5" s="985"/>
      <c r="Q5" s="984" t="s">
        <v>586</v>
      </c>
      <c r="R5" s="360"/>
      <c r="S5" s="360"/>
      <c r="T5" s="360"/>
      <c r="U5" s="989" t="s">
        <v>587</v>
      </c>
      <c r="V5" s="987" t="s">
        <v>588</v>
      </c>
      <c r="W5" s="987" t="s">
        <v>589</v>
      </c>
      <c r="X5" s="989" t="s">
        <v>230</v>
      </c>
      <c r="Y5" s="989" t="s">
        <v>295</v>
      </c>
      <c r="Z5" s="987" t="s">
        <v>614</v>
      </c>
      <c r="AA5" s="985"/>
      <c r="AB5" s="984" t="s">
        <v>586</v>
      </c>
      <c r="AC5" s="598"/>
      <c r="AD5" s="360"/>
      <c r="AE5" s="360"/>
      <c r="AF5" s="989" t="s">
        <v>587</v>
      </c>
      <c r="AG5" s="987" t="s">
        <v>588</v>
      </c>
      <c r="AH5" s="987" t="s">
        <v>589</v>
      </c>
      <c r="AI5" s="989" t="s">
        <v>230</v>
      </c>
      <c r="AJ5" s="989" t="s">
        <v>295</v>
      </c>
      <c r="AK5" s="987" t="s">
        <v>614</v>
      </c>
      <c r="AL5" s="211"/>
    </row>
    <row r="6" spans="1:38" s="375" customFormat="1" ht="118.5" customHeight="1">
      <c r="A6" s="614" t="s">
        <v>229</v>
      </c>
      <c r="B6" s="600"/>
      <c r="C6" s="601"/>
      <c r="D6" s="602"/>
      <c r="E6" s="986"/>
      <c r="F6" s="986"/>
      <c r="G6" s="706" t="s">
        <v>445</v>
      </c>
      <c r="H6" s="706" t="s">
        <v>446</v>
      </c>
      <c r="I6" s="706" t="s">
        <v>591</v>
      </c>
      <c r="J6" s="990"/>
      <c r="K6" s="988"/>
      <c r="L6" s="988"/>
      <c r="M6" s="990"/>
      <c r="N6" s="990"/>
      <c r="O6" s="988"/>
      <c r="P6" s="986"/>
      <c r="Q6" s="986"/>
      <c r="R6" s="706" t="s">
        <v>445</v>
      </c>
      <c r="S6" s="706" t="s">
        <v>446</v>
      </c>
      <c r="T6" s="707" t="s">
        <v>591</v>
      </c>
      <c r="U6" s="990"/>
      <c r="V6" s="988"/>
      <c r="W6" s="988"/>
      <c r="X6" s="990"/>
      <c r="Y6" s="990"/>
      <c r="Z6" s="988"/>
      <c r="AA6" s="986"/>
      <c r="AB6" s="986"/>
      <c r="AC6" s="706" t="s">
        <v>445</v>
      </c>
      <c r="AD6" s="706" t="s">
        <v>446</v>
      </c>
      <c r="AE6" s="707" t="s">
        <v>591</v>
      </c>
      <c r="AF6" s="990"/>
      <c r="AG6" s="988"/>
      <c r="AH6" s="988"/>
      <c r="AI6" s="990"/>
      <c r="AJ6" s="990"/>
      <c r="AK6" s="988"/>
      <c r="AL6" s="376"/>
    </row>
    <row r="7" spans="1:37" s="219" customFormat="1" ht="27.75" customHeight="1">
      <c r="A7" s="603" t="s">
        <v>231</v>
      </c>
      <c r="B7" s="604"/>
      <c r="C7" s="605"/>
      <c r="D7" s="606"/>
      <c r="E7" s="592">
        <v>82222</v>
      </c>
      <c r="F7" s="592">
        <v>70860</v>
      </c>
      <c r="G7" s="592">
        <v>47623</v>
      </c>
      <c r="H7" s="592">
        <v>3132</v>
      </c>
      <c r="I7" s="592">
        <v>20105</v>
      </c>
      <c r="J7" s="592">
        <v>5175</v>
      </c>
      <c r="K7" s="592">
        <v>783</v>
      </c>
      <c r="L7" s="592">
        <v>3108</v>
      </c>
      <c r="M7" s="592">
        <v>597</v>
      </c>
      <c r="N7" s="592">
        <v>39</v>
      </c>
      <c r="O7" s="592">
        <v>1660</v>
      </c>
      <c r="P7" s="592">
        <v>43564</v>
      </c>
      <c r="Q7" s="592">
        <v>35813</v>
      </c>
      <c r="R7" s="592">
        <v>29941</v>
      </c>
      <c r="S7" s="592">
        <v>863</v>
      </c>
      <c r="T7" s="592">
        <v>5009</v>
      </c>
      <c r="U7" s="592">
        <v>4048</v>
      </c>
      <c r="V7" s="592">
        <v>620</v>
      </c>
      <c r="W7" s="592">
        <v>1991</v>
      </c>
      <c r="X7" s="592">
        <v>83</v>
      </c>
      <c r="Y7" s="592">
        <v>8</v>
      </c>
      <c r="Z7" s="592">
        <v>1001</v>
      </c>
      <c r="AA7" s="592">
        <v>38658</v>
      </c>
      <c r="AB7" s="592">
        <v>35047</v>
      </c>
      <c r="AC7" s="592">
        <v>17682</v>
      </c>
      <c r="AD7" s="592">
        <v>2269</v>
      </c>
      <c r="AE7" s="592">
        <v>15096</v>
      </c>
      <c r="AF7" s="592">
        <v>1127</v>
      </c>
      <c r="AG7" s="592">
        <v>163</v>
      </c>
      <c r="AH7" s="592">
        <v>1117</v>
      </c>
      <c r="AI7" s="592">
        <v>514</v>
      </c>
      <c r="AJ7" s="592">
        <v>31</v>
      </c>
      <c r="AK7" s="592">
        <v>659</v>
      </c>
    </row>
    <row r="8" spans="1:38" s="140" customFormat="1" ht="27.75" customHeight="1">
      <c r="A8" s="607"/>
      <c r="B8" s="605" t="s">
        <v>592</v>
      </c>
      <c r="C8" s="211"/>
      <c r="D8" s="608"/>
      <c r="E8" s="593">
        <f>SUM(E9:E11)</f>
        <v>121</v>
      </c>
      <c r="F8" s="593">
        <f aca="true" t="shared" si="0" ref="F8:L8">SUM(F9:F11)</f>
        <v>96</v>
      </c>
      <c r="G8" s="593">
        <f t="shared" si="0"/>
        <v>55</v>
      </c>
      <c r="H8" s="593">
        <f t="shared" si="0"/>
        <v>1</v>
      </c>
      <c r="I8" s="593">
        <f t="shared" si="0"/>
        <v>40</v>
      </c>
      <c r="J8" s="593">
        <f t="shared" si="0"/>
        <v>11</v>
      </c>
      <c r="K8" s="593">
        <f t="shared" si="0"/>
        <v>1</v>
      </c>
      <c r="L8" s="593">
        <f t="shared" si="0"/>
        <v>2</v>
      </c>
      <c r="M8" s="593" t="s">
        <v>534</v>
      </c>
      <c r="N8" s="593" t="s">
        <v>534</v>
      </c>
      <c r="O8" s="593" t="s">
        <v>156</v>
      </c>
      <c r="P8" s="593">
        <f>SUM(P9:P11)</f>
        <v>78</v>
      </c>
      <c r="Q8" s="593">
        <f aca="true" t="shared" si="1" ref="Q8:X8">SUM(Q9:Q11)</f>
        <v>58</v>
      </c>
      <c r="R8" s="593">
        <f t="shared" si="1"/>
        <v>40</v>
      </c>
      <c r="S8" s="593">
        <f t="shared" si="1"/>
        <v>1</v>
      </c>
      <c r="T8" s="593">
        <f t="shared" si="1"/>
        <v>17</v>
      </c>
      <c r="U8" s="593">
        <f t="shared" si="1"/>
        <v>8</v>
      </c>
      <c r="V8" s="593">
        <f t="shared" si="1"/>
        <v>1</v>
      </c>
      <c r="W8" s="593">
        <f t="shared" si="1"/>
        <v>10</v>
      </c>
      <c r="X8" s="593">
        <f t="shared" si="1"/>
        <v>1</v>
      </c>
      <c r="Y8" s="593" t="s">
        <v>534</v>
      </c>
      <c r="Z8" s="593" t="s">
        <v>534</v>
      </c>
      <c r="AA8" s="593">
        <f>SUM(AA9:AA11)</f>
        <v>43</v>
      </c>
      <c r="AB8" s="593">
        <f aca="true" t="shared" si="2" ref="AB8:AH8">SUM(AB9:AB11)</f>
        <v>39</v>
      </c>
      <c r="AC8" s="593">
        <f t="shared" si="2"/>
        <v>14</v>
      </c>
      <c r="AD8" s="593">
        <f t="shared" si="2"/>
        <v>1</v>
      </c>
      <c r="AE8" s="593">
        <f t="shared" si="2"/>
        <v>23</v>
      </c>
      <c r="AF8" s="593">
        <f t="shared" si="2"/>
        <v>3</v>
      </c>
      <c r="AG8" s="593" t="s">
        <v>534</v>
      </c>
      <c r="AH8" s="593">
        <f t="shared" si="2"/>
        <v>1</v>
      </c>
      <c r="AI8" s="593" t="s">
        <v>156</v>
      </c>
      <c r="AJ8" s="593" t="s">
        <v>156</v>
      </c>
      <c r="AK8" s="593" t="s">
        <v>156</v>
      </c>
      <c r="AL8" s="319"/>
    </row>
    <row r="9" spans="1:38" ht="27.75" customHeight="1">
      <c r="A9" s="212"/>
      <c r="B9" s="212"/>
      <c r="C9" s="609" t="s">
        <v>593</v>
      </c>
      <c r="D9" s="610"/>
      <c r="E9" s="593">
        <v>109</v>
      </c>
      <c r="F9" s="593">
        <v>87</v>
      </c>
      <c r="G9" s="593">
        <v>47</v>
      </c>
      <c r="H9" s="593">
        <v>1</v>
      </c>
      <c r="I9" s="593">
        <v>38</v>
      </c>
      <c r="J9" s="593">
        <v>10</v>
      </c>
      <c r="K9" s="593">
        <v>1</v>
      </c>
      <c r="L9" s="593">
        <v>1</v>
      </c>
      <c r="M9" s="593" t="s">
        <v>534</v>
      </c>
      <c r="N9" s="593" t="s">
        <v>534</v>
      </c>
      <c r="O9" s="593" t="s">
        <v>156</v>
      </c>
      <c r="P9" s="593">
        <v>68</v>
      </c>
      <c r="Q9" s="593">
        <v>50</v>
      </c>
      <c r="R9" s="593">
        <v>34</v>
      </c>
      <c r="S9" s="593">
        <v>1</v>
      </c>
      <c r="T9" s="593">
        <v>15</v>
      </c>
      <c r="U9" s="593">
        <v>7</v>
      </c>
      <c r="V9" s="593">
        <v>1</v>
      </c>
      <c r="W9" s="593">
        <v>9</v>
      </c>
      <c r="X9" s="593">
        <v>1</v>
      </c>
      <c r="Y9" s="593" t="s">
        <v>156</v>
      </c>
      <c r="Z9" s="593" t="s">
        <v>156</v>
      </c>
      <c r="AA9" s="593">
        <v>41</v>
      </c>
      <c r="AB9" s="593">
        <v>37</v>
      </c>
      <c r="AC9" s="593">
        <v>13</v>
      </c>
      <c r="AD9" s="593">
        <v>1</v>
      </c>
      <c r="AE9" s="593">
        <v>23</v>
      </c>
      <c r="AF9" s="593">
        <v>3</v>
      </c>
      <c r="AG9" s="593" t="s">
        <v>156</v>
      </c>
      <c r="AH9" s="593">
        <v>1</v>
      </c>
      <c r="AI9" s="593" t="s">
        <v>156</v>
      </c>
      <c r="AJ9" s="593" t="s">
        <v>156</v>
      </c>
      <c r="AK9" s="593" t="s">
        <v>156</v>
      </c>
      <c r="AL9" s="377"/>
    </row>
    <row r="10" spans="1:38" ht="27.75" customHeight="1">
      <c r="A10" s="212"/>
      <c r="B10" s="212"/>
      <c r="C10" s="609" t="s">
        <v>498</v>
      </c>
      <c r="D10" s="610"/>
      <c r="E10" s="593">
        <v>3</v>
      </c>
      <c r="F10" s="593">
        <v>2</v>
      </c>
      <c r="G10" s="593">
        <v>2</v>
      </c>
      <c r="H10" s="593" t="s">
        <v>534</v>
      </c>
      <c r="I10" s="593">
        <v>1</v>
      </c>
      <c r="J10" s="593" t="s">
        <v>534</v>
      </c>
      <c r="K10" s="593" t="s">
        <v>534</v>
      </c>
      <c r="L10" s="593" t="s">
        <v>534</v>
      </c>
      <c r="M10" s="593" t="s">
        <v>534</v>
      </c>
      <c r="N10" s="593" t="s">
        <v>534</v>
      </c>
      <c r="O10" s="593" t="s">
        <v>156</v>
      </c>
      <c r="P10" s="593">
        <v>2</v>
      </c>
      <c r="Q10" s="593">
        <v>2</v>
      </c>
      <c r="R10" s="593">
        <v>1</v>
      </c>
      <c r="S10" s="593" t="s">
        <v>534</v>
      </c>
      <c r="T10" s="593">
        <v>1</v>
      </c>
      <c r="U10" s="593" t="s">
        <v>534</v>
      </c>
      <c r="V10" s="593" t="s">
        <v>534</v>
      </c>
      <c r="W10" s="593" t="s">
        <v>534</v>
      </c>
      <c r="X10" s="593" t="s">
        <v>534</v>
      </c>
      <c r="Y10" s="593" t="s">
        <v>534</v>
      </c>
      <c r="Z10" s="593" t="s">
        <v>534</v>
      </c>
      <c r="AA10" s="593">
        <v>1</v>
      </c>
      <c r="AB10" s="593">
        <v>1</v>
      </c>
      <c r="AC10" s="593" t="s">
        <v>534</v>
      </c>
      <c r="AD10" s="593" t="s">
        <v>534</v>
      </c>
      <c r="AE10" s="593" t="s">
        <v>534</v>
      </c>
      <c r="AF10" s="593" t="s">
        <v>534</v>
      </c>
      <c r="AG10" s="593" t="s">
        <v>534</v>
      </c>
      <c r="AH10" s="593" t="s">
        <v>534</v>
      </c>
      <c r="AI10" s="593" t="s">
        <v>534</v>
      </c>
      <c r="AJ10" s="593" t="s">
        <v>534</v>
      </c>
      <c r="AK10" s="593" t="s">
        <v>534</v>
      </c>
      <c r="AL10" s="377"/>
    </row>
    <row r="11" spans="1:38" ht="27.75" customHeight="1">
      <c r="A11" s="212"/>
      <c r="B11" s="212"/>
      <c r="C11" s="609" t="s">
        <v>594</v>
      </c>
      <c r="D11" s="610"/>
      <c r="E11" s="593">
        <v>9</v>
      </c>
      <c r="F11" s="593">
        <v>7</v>
      </c>
      <c r="G11" s="593">
        <v>6</v>
      </c>
      <c r="H11" s="593" t="s">
        <v>156</v>
      </c>
      <c r="I11" s="593">
        <v>1</v>
      </c>
      <c r="J11" s="593">
        <v>1</v>
      </c>
      <c r="K11" s="593" t="s">
        <v>156</v>
      </c>
      <c r="L11" s="593">
        <v>1</v>
      </c>
      <c r="M11" s="593" t="s">
        <v>156</v>
      </c>
      <c r="N11" s="593" t="s">
        <v>156</v>
      </c>
      <c r="O11" s="593" t="s">
        <v>156</v>
      </c>
      <c r="P11" s="593">
        <v>8</v>
      </c>
      <c r="Q11" s="593">
        <v>6</v>
      </c>
      <c r="R11" s="593">
        <v>5</v>
      </c>
      <c r="S11" s="593" t="s">
        <v>156</v>
      </c>
      <c r="T11" s="593">
        <v>1</v>
      </c>
      <c r="U11" s="593">
        <v>1</v>
      </c>
      <c r="V11" s="593" t="s">
        <v>156</v>
      </c>
      <c r="W11" s="593">
        <v>1</v>
      </c>
      <c r="X11" s="593" t="s">
        <v>156</v>
      </c>
      <c r="Y11" s="593" t="s">
        <v>156</v>
      </c>
      <c r="Z11" s="593" t="s">
        <v>156</v>
      </c>
      <c r="AA11" s="593">
        <v>1</v>
      </c>
      <c r="AB11" s="593">
        <v>1</v>
      </c>
      <c r="AC11" s="593">
        <v>1</v>
      </c>
      <c r="AD11" s="593" t="s">
        <v>156</v>
      </c>
      <c r="AE11" s="593" t="s">
        <v>156</v>
      </c>
      <c r="AF11" s="593" t="s">
        <v>156</v>
      </c>
      <c r="AG11" s="593" t="s">
        <v>156</v>
      </c>
      <c r="AH11" s="593" t="s">
        <v>156</v>
      </c>
      <c r="AI11" s="593" t="s">
        <v>156</v>
      </c>
      <c r="AJ11" s="593" t="s">
        <v>156</v>
      </c>
      <c r="AK11" s="593" t="s">
        <v>156</v>
      </c>
      <c r="AL11" s="377"/>
    </row>
    <row r="12" spans="1:38" s="140" customFormat="1" ht="27.75" customHeight="1">
      <c r="A12" s="607"/>
      <c r="B12" s="605" t="s">
        <v>595</v>
      </c>
      <c r="C12" s="211"/>
      <c r="D12" s="610"/>
      <c r="E12" s="594">
        <f>SUM(E13:E15)</f>
        <v>9743</v>
      </c>
      <c r="F12" s="594">
        <f aca="true" t="shared" si="3" ref="F12:O12">SUM(F13:F15)</f>
        <v>8201</v>
      </c>
      <c r="G12" s="594">
        <f t="shared" si="3"/>
        <v>7194</v>
      </c>
      <c r="H12" s="594">
        <f t="shared" si="3"/>
        <v>325</v>
      </c>
      <c r="I12" s="594">
        <f t="shared" si="3"/>
        <v>682</v>
      </c>
      <c r="J12" s="594">
        <f t="shared" si="3"/>
        <v>1022</v>
      </c>
      <c r="K12" s="594">
        <f t="shared" si="3"/>
        <v>66</v>
      </c>
      <c r="L12" s="594">
        <f t="shared" si="3"/>
        <v>336</v>
      </c>
      <c r="M12" s="594">
        <f t="shared" si="3"/>
        <v>42</v>
      </c>
      <c r="N12" s="594">
        <f t="shared" si="3"/>
        <v>33</v>
      </c>
      <c r="O12" s="594">
        <f t="shared" si="3"/>
        <v>43</v>
      </c>
      <c r="P12" s="594">
        <f>SUM(P13:P15)</f>
        <v>7158</v>
      </c>
      <c r="Q12" s="594">
        <f aca="true" t="shared" si="4" ref="Q12:Z12">SUM(Q13:Q15)</f>
        <v>5892</v>
      </c>
      <c r="R12" s="594">
        <f t="shared" si="4"/>
        <v>5553</v>
      </c>
      <c r="S12" s="594">
        <f t="shared" si="4"/>
        <v>95</v>
      </c>
      <c r="T12" s="594">
        <f t="shared" si="4"/>
        <v>244</v>
      </c>
      <c r="U12" s="594">
        <f t="shared" si="4"/>
        <v>858</v>
      </c>
      <c r="V12" s="594">
        <f t="shared" si="4"/>
        <v>63</v>
      </c>
      <c r="W12" s="594">
        <f t="shared" si="4"/>
        <v>294</v>
      </c>
      <c r="X12" s="594">
        <f t="shared" si="4"/>
        <v>10</v>
      </c>
      <c r="Y12" s="594">
        <f t="shared" si="4"/>
        <v>7</v>
      </c>
      <c r="Z12" s="594">
        <f t="shared" si="4"/>
        <v>34</v>
      </c>
      <c r="AA12" s="594">
        <f>SUM(AA13:AA15)</f>
        <v>2585</v>
      </c>
      <c r="AB12" s="594">
        <f aca="true" t="shared" si="5" ref="AB12:AK12">SUM(AB13:AB15)</f>
        <v>2309</v>
      </c>
      <c r="AC12" s="594">
        <f t="shared" si="5"/>
        <v>1641</v>
      </c>
      <c r="AD12" s="594">
        <f t="shared" si="5"/>
        <v>230</v>
      </c>
      <c r="AE12" s="594">
        <f t="shared" si="5"/>
        <v>438</v>
      </c>
      <c r="AF12" s="594">
        <f t="shared" si="5"/>
        <v>164</v>
      </c>
      <c r="AG12" s="594">
        <f t="shared" si="5"/>
        <v>3</v>
      </c>
      <c r="AH12" s="594">
        <f t="shared" si="5"/>
        <v>42</v>
      </c>
      <c r="AI12" s="594">
        <f t="shared" si="5"/>
        <v>32</v>
      </c>
      <c r="AJ12" s="594">
        <f t="shared" si="5"/>
        <v>26</v>
      </c>
      <c r="AK12" s="594">
        <f t="shared" si="5"/>
        <v>9</v>
      </c>
      <c r="AL12" s="319"/>
    </row>
    <row r="13" spans="1:38" ht="27.75" customHeight="1">
      <c r="A13" s="212"/>
      <c r="B13" s="212"/>
      <c r="C13" s="609" t="s">
        <v>596</v>
      </c>
      <c r="D13" s="610"/>
      <c r="E13" s="593">
        <v>13</v>
      </c>
      <c r="F13" s="593">
        <v>12</v>
      </c>
      <c r="G13" s="593">
        <v>12</v>
      </c>
      <c r="H13" s="593" t="s">
        <v>156</v>
      </c>
      <c r="I13" s="593" t="s">
        <v>156</v>
      </c>
      <c r="J13" s="593">
        <v>1</v>
      </c>
      <c r="K13" s="593" t="s">
        <v>156</v>
      </c>
      <c r="L13" s="593" t="s">
        <v>156</v>
      </c>
      <c r="M13" s="593" t="s">
        <v>156</v>
      </c>
      <c r="N13" s="593" t="s">
        <v>156</v>
      </c>
      <c r="O13" s="593" t="s">
        <v>156</v>
      </c>
      <c r="P13" s="593">
        <v>5</v>
      </c>
      <c r="Q13" s="593">
        <v>4</v>
      </c>
      <c r="R13" s="593">
        <v>4</v>
      </c>
      <c r="S13" s="593" t="s">
        <v>156</v>
      </c>
      <c r="T13" s="593" t="s">
        <v>156</v>
      </c>
      <c r="U13" s="593">
        <v>1</v>
      </c>
      <c r="V13" s="593" t="s">
        <v>156</v>
      </c>
      <c r="W13" s="593" t="s">
        <v>156</v>
      </c>
      <c r="X13" s="593" t="s">
        <v>156</v>
      </c>
      <c r="Y13" s="593" t="s">
        <v>156</v>
      </c>
      <c r="Z13" s="593" t="s">
        <v>156</v>
      </c>
      <c r="AA13" s="593">
        <v>8</v>
      </c>
      <c r="AB13" s="593">
        <v>8</v>
      </c>
      <c r="AC13" s="593">
        <v>8</v>
      </c>
      <c r="AD13" s="593" t="s">
        <v>156</v>
      </c>
      <c r="AE13" s="593" t="s">
        <v>156</v>
      </c>
      <c r="AF13" s="593" t="s">
        <v>156</v>
      </c>
      <c r="AG13" s="593" t="s">
        <v>156</v>
      </c>
      <c r="AH13" s="593" t="s">
        <v>156</v>
      </c>
      <c r="AI13" s="593" t="s">
        <v>156</v>
      </c>
      <c r="AJ13" s="593" t="s">
        <v>156</v>
      </c>
      <c r="AK13" s="593" t="s">
        <v>156</v>
      </c>
      <c r="AL13" s="377"/>
    </row>
    <row r="14" spans="1:38" ht="27.75" customHeight="1">
      <c r="A14" s="212"/>
      <c r="B14" s="212"/>
      <c r="C14" s="609" t="s">
        <v>597</v>
      </c>
      <c r="D14" s="610"/>
      <c r="E14" s="593">
        <v>3663</v>
      </c>
      <c r="F14" s="593">
        <v>2773</v>
      </c>
      <c r="G14" s="593">
        <v>2469</v>
      </c>
      <c r="H14" s="593">
        <v>103</v>
      </c>
      <c r="I14" s="593">
        <v>201</v>
      </c>
      <c r="J14" s="593">
        <v>546</v>
      </c>
      <c r="K14" s="593">
        <v>45</v>
      </c>
      <c r="L14" s="593">
        <v>253</v>
      </c>
      <c r="M14" s="593">
        <v>25</v>
      </c>
      <c r="N14" s="593" t="s">
        <v>156</v>
      </c>
      <c r="O14" s="593">
        <v>21</v>
      </c>
      <c r="P14" s="593">
        <v>2875</v>
      </c>
      <c r="Q14" s="593">
        <v>2112</v>
      </c>
      <c r="R14" s="593">
        <v>1992</v>
      </c>
      <c r="S14" s="593">
        <v>37</v>
      </c>
      <c r="T14" s="593">
        <v>83</v>
      </c>
      <c r="U14" s="593">
        <v>451</v>
      </c>
      <c r="V14" s="593">
        <v>43</v>
      </c>
      <c r="W14" s="593">
        <v>245</v>
      </c>
      <c r="X14" s="593">
        <v>5</v>
      </c>
      <c r="Y14" s="593" t="s">
        <v>156</v>
      </c>
      <c r="Z14" s="593">
        <v>19</v>
      </c>
      <c r="AA14" s="593">
        <v>788</v>
      </c>
      <c r="AB14" s="593">
        <v>661</v>
      </c>
      <c r="AC14" s="593">
        <v>477</v>
      </c>
      <c r="AD14" s="593">
        <v>66</v>
      </c>
      <c r="AE14" s="593">
        <v>118</v>
      </c>
      <c r="AF14" s="593">
        <v>95</v>
      </c>
      <c r="AG14" s="593">
        <v>2</v>
      </c>
      <c r="AH14" s="593">
        <v>8</v>
      </c>
      <c r="AI14" s="593">
        <v>20</v>
      </c>
      <c r="AJ14" s="593" t="s">
        <v>156</v>
      </c>
      <c r="AK14" s="593">
        <v>2</v>
      </c>
      <c r="AL14" s="377"/>
    </row>
    <row r="15" spans="1:38" ht="27.75" customHeight="1">
      <c r="A15" s="212"/>
      <c r="B15" s="212"/>
      <c r="C15" s="609" t="s">
        <v>598</v>
      </c>
      <c r="D15" s="610"/>
      <c r="E15" s="593">
        <v>6067</v>
      </c>
      <c r="F15" s="593">
        <v>5416</v>
      </c>
      <c r="G15" s="593">
        <v>4713</v>
      </c>
      <c r="H15" s="593">
        <v>222</v>
      </c>
      <c r="I15" s="593">
        <v>481</v>
      </c>
      <c r="J15" s="593">
        <v>475</v>
      </c>
      <c r="K15" s="593">
        <v>21</v>
      </c>
      <c r="L15" s="593">
        <v>83</v>
      </c>
      <c r="M15" s="593">
        <v>17</v>
      </c>
      <c r="N15" s="593">
        <v>33</v>
      </c>
      <c r="O15" s="593">
        <v>22</v>
      </c>
      <c r="P15" s="593">
        <v>4278</v>
      </c>
      <c r="Q15" s="593">
        <v>3776</v>
      </c>
      <c r="R15" s="593">
        <v>3557</v>
      </c>
      <c r="S15" s="593">
        <v>58</v>
      </c>
      <c r="T15" s="593">
        <v>161</v>
      </c>
      <c r="U15" s="593">
        <v>406</v>
      </c>
      <c r="V15" s="593">
        <v>20</v>
      </c>
      <c r="W15" s="593">
        <v>49</v>
      </c>
      <c r="X15" s="593">
        <v>5</v>
      </c>
      <c r="Y15" s="593">
        <v>7</v>
      </c>
      <c r="Z15" s="593">
        <v>15</v>
      </c>
      <c r="AA15" s="593">
        <v>1789</v>
      </c>
      <c r="AB15" s="593">
        <v>1640</v>
      </c>
      <c r="AC15" s="593">
        <v>1156</v>
      </c>
      <c r="AD15" s="593">
        <v>164</v>
      </c>
      <c r="AE15" s="593">
        <v>320</v>
      </c>
      <c r="AF15" s="593">
        <v>69</v>
      </c>
      <c r="AG15" s="593">
        <v>1</v>
      </c>
      <c r="AH15" s="593">
        <v>34</v>
      </c>
      <c r="AI15" s="593">
        <v>12</v>
      </c>
      <c r="AJ15" s="593">
        <v>26</v>
      </c>
      <c r="AK15" s="593">
        <v>7</v>
      </c>
      <c r="AL15" s="377"/>
    </row>
    <row r="16" spans="1:38" s="140" customFormat="1" ht="27.75" customHeight="1">
      <c r="A16" s="607"/>
      <c r="B16" s="605" t="s">
        <v>599</v>
      </c>
      <c r="C16" s="211"/>
      <c r="D16" s="610"/>
      <c r="E16" s="593">
        <f>SUM(E17:E31)</f>
        <v>72358</v>
      </c>
      <c r="F16" s="593">
        <f aca="true" t="shared" si="6" ref="F16:O16">SUM(F17:F31)</f>
        <v>62562</v>
      </c>
      <c r="G16" s="593">
        <f t="shared" si="6"/>
        <v>40374</v>
      </c>
      <c r="H16" s="593">
        <f t="shared" si="6"/>
        <v>2805</v>
      </c>
      <c r="I16" s="593">
        <f t="shared" si="6"/>
        <v>19383</v>
      </c>
      <c r="J16" s="593">
        <f t="shared" si="6"/>
        <v>4142</v>
      </c>
      <c r="K16" s="593">
        <f t="shared" si="6"/>
        <v>716</v>
      </c>
      <c r="L16" s="593">
        <f t="shared" si="6"/>
        <v>2761</v>
      </c>
      <c r="M16" s="593">
        <f t="shared" si="6"/>
        <v>554</v>
      </c>
      <c r="N16" s="593">
        <f t="shared" si="6"/>
        <v>6</v>
      </c>
      <c r="O16" s="593">
        <f t="shared" si="6"/>
        <v>1617</v>
      </c>
      <c r="P16" s="593">
        <f>SUM(P17:P31)</f>
        <v>36328</v>
      </c>
      <c r="Q16" s="593">
        <f aca="true" t="shared" si="7" ref="Q16:Z16">SUM(Q17:Q31)</f>
        <v>29863</v>
      </c>
      <c r="R16" s="593">
        <f t="shared" si="7"/>
        <v>24348</v>
      </c>
      <c r="S16" s="593">
        <f t="shared" si="7"/>
        <v>767</v>
      </c>
      <c r="T16" s="593">
        <f t="shared" si="7"/>
        <v>4748</v>
      </c>
      <c r="U16" s="593">
        <f t="shared" si="7"/>
        <v>3182</v>
      </c>
      <c r="V16" s="593">
        <f t="shared" si="7"/>
        <v>556</v>
      </c>
      <c r="W16" s="593">
        <f t="shared" si="7"/>
        <v>1687</v>
      </c>
      <c r="X16" s="593">
        <f t="shared" si="7"/>
        <v>72</v>
      </c>
      <c r="Y16" s="593">
        <f t="shared" si="7"/>
        <v>1</v>
      </c>
      <c r="Z16" s="593">
        <f t="shared" si="7"/>
        <v>967</v>
      </c>
      <c r="AA16" s="593">
        <f>SUM(AA17:AA31)</f>
        <v>36030</v>
      </c>
      <c r="AB16" s="593">
        <f aca="true" t="shared" si="8" ref="AB16:AK16">SUM(AB17:AB31)</f>
        <v>32699</v>
      </c>
      <c r="AC16" s="593">
        <f t="shared" si="8"/>
        <v>16026</v>
      </c>
      <c r="AD16" s="593">
        <f t="shared" si="8"/>
        <v>2038</v>
      </c>
      <c r="AE16" s="593">
        <f t="shared" si="8"/>
        <v>14635</v>
      </c>
      <c r="AF16" s="593">
        <f t="shared" si="8"/>
        <v>960</v>
      </c>
      <c r="AG16" s="593">
        <f t="shared" si="8"/>
        <v>160</v>
      </c>
      <c r="AH16" s="593">
        <f t="shared" si="8"/>
        <v>1074</v>
      </c>
      <c r="AI16" s="593">
        <f t="shared" si="8"/>
        <v>482</v>
      </c>
      <c r="AJ16" s="593">
        <f t="shared" si="8"/>
        <v>5</v>
      </c>
      <c r="AK16" s="593">
        <f t="shared" si="8"/>
        <v>650</v>
      </c>
      <c r="AL16" s="319"/>
    </row>
    <row r="17" spans="1:38" ht="27.75" customHeight="1">
      <c r="A17" s="212"/>
      <c r="B17" s="212"/>
      <c r="C17" s="609" t="s">
        <v>600</v>
      </c>
      <c r="D17" s="610"/>
      <c r="E17" s="593">
        <v>282</v>
      </c>
      <c r="F17" s="593">
        <v>270</v>
      </c>
      <c r="G17" s="593">
        <v>233</v>
      </c>
      <c r="H17" s="593">
        <v>25</v>
      </c>
      <c r="I17" s="593">
        <v>12</v>
      </c>
      <c r="J17" s="593">
        <v>9</v>
      </c>
      <c r="K17" s="593" t="s">
        <v>156</v>
      </c>
      <c r="L17" s="593">
        <v>1</v>
      </c>
      <c r="M17" s="593" t="s">
        <v>156</v>
      </c>
      <c r="N17" s="593" t="s">
        <v>156</v>
      </c>
      <c r="O17" s="593">
        <v>2</v>
      </c>
      <c r="P17" s="593">
        <v>193</v>
      </c>
      <c r="Q17" s="593">
        <v>182</v>
      </c>
      <c r="R17" s="593">
        <v>174</v>
      </c>
      <c r="S17" s="593">
        <v>4</v>
      </c>
      <c r="T17" s="593">
        <v>4</v>
      </c>
      <c r="U17" s="593">
        <v>8</v>
      </c>
      <c r="V17" s="593" t="s">
        <v>156</v>
      </c>
      <c r="W17" s="593">
        <v>1</v>
      </c>
      <c r="X17" s="593" t="s">
        <v>156</v>
      </c>
      <c r="Y17" s="593" t="s">
        <v>156</v>
      </c>
      <c r="Z17" s="593">
        <v>2</v>
      </c>
      <c r="AA17" s="593">
        <v>89</v>
      </c>
      <c r="AB17" s="593">
        <v>88</v>
      </c>
      <c r="AC17" s="593">
        <v>59</v>
      </c>
      <c r="AD17" s="593">
        <v>21</v>
      </c>
      <c r="AE17" s="593">
        <v>8</v>
      </c>
      <c r="AF17" s="593">
        <v>1</v>
      </c>
      <c r="AG17" s="593" t="s">
        <v>156</v>
      </c>
      <c r="AH17" s="593" t="s">
        <v>156</v>
      </c>
      <c r="AI17" s="593" t="s">
        <v>156</v>
      </c>
      <c r="AJ17" s="593" t="s">
        <v>156</v>
      </c>
      <c r="AK17" s="593" t="s">
        <v>156</v>
      </c>
      <c r="AL17" s="377"/>
    </row>
    <row r="18" spans="1:38" ht="27.75" customHeight="1">
      <c r="A18" s="212"/>
      <c r="B18" s="212"/>
      <c r="C18" s="609" t="s">
        <v>601</v>
      </c>
      <c r="D18" s="610"/>
      <c r="E18" s="593">
        <v>8347</v>
      </c>
      <c r="F18" s="593">
        <v>7516</v>
      </c>
      <c r="G18" s="593">
        <v>6740</v>
      </c>
      <c r="H18" s="593">
        <v>389</v>
      </c>
      <c r="I18" s="593">
        <v>387</v>
      </c>
      <c r="J18" s="593">
        <v>536</v>
      </c>
      <c r="K18" s="593">
        <v>26</v>
      </c>
      <c r="L18" s="593">
        <v>247</v>
      </c>
      <c r="M18" s="593">
        <v>14</v>
      </c>
      <c r="N18" s="593" t="s">
        <v>156</v>
      </c>
      <c r="O18" s="593">
        <v>8</v>
      </c>
      <c r="P18" s="593">
        <v>5913</v>
      </c>
      <c r="Q18" s="593">
        <v>5234</v>
      </c>
      <c r="R18" s="593">
        <v>4957</v>
      </c>
      <c r="S18" s="593">
        <v>146</v>
      </c>
      <c r="T18" s="593">
        <v>131</v>
      </c>
      <c r="U18" s="593">
        <v>468</v>
      </c>
      <c r="V18" s="593">
        <v>22</v>
      </c>
      <c r="W18" s="593">
        <v>181</v>
      </c>
      <c r="X18" s="593">
        <v>1</v>
      </c>
      <c r="Y18" s="593" t="s">
        <v>156</v>
      </c>
      <c r="Z18" s="593">
        <v>7</v>
      </c>
      <c r="AA18" s="593">
        <v>2434</v>
      </c>
      <c r="AB18" s="593">
        <v>2282</v>
      </c>
      <c r="AC18" s="593">
        <v>1783</v>
      </c>
      <c r="AD18" s="593">
        <v>243</v>
      </c>
      <c r="AE18" s="593">
        <v>256</v>
      </c>
      <c r="AF18" s="593">
        <v>68</v>
      </c>
      <c r="AG18" s="593">
        <v>4</v>
      </c>
      <c r="AH18" s="593">
        <v>66</v>
      </c>
      <c r="AI18" s="593">
        <v>13</v>
      </c>
      <c r="AJ18" s="593" t="s">
        <v>156</v>
      </c>
      <c r="AK18" s="593">
        <v>1</v>
      </c>
      <c r="AL18" s="377"/>
    </row>
    <row r="19" spans="1:38" ht="27.75" customHeight="1">
      <c r="A19" s="212"/>
      <c r="B19" s="212"/>
      <c r="C19" s="609" t="s">
        <v>602</v>
      </c>
      <c r="D19" s="610"/>
      <c r="E19" s="593">
        <v>6169</v>
      </c>
      <c r="F19" s="593">
        <v>5726</v>
      </c>
      <c r="G19" s="593">
        <v>3989</v>
      </c>
      <c r="H19" s="593">
        <v>303</v>
      </c>
      <c r="I19" s="593">
        <v>1434</v>
      </c>
      <c r="J19" s="593">
        <v>254</v>
      </c>
      <c r="K19" s="593">
        <v>20</v>
      </c>
      <c r="L19" s="593">
        <v>125</v>
      </c>
      <c r="M19" s="593">
        <v>6</v>
      </c>
      <c r="N19" s="593" t="s">
        <v>156</v>
      </c>
      <c r="O19" s="593">
        <v>38</v>
      </c>
      <c r="P19" s="593">
        <v>4203</v>
      </c>
      <c r="Q19" s="593">
        <v>3825</v>
      </c>
      <c r="R19" s="593">
        <v>3198</v>
      </c>
      <c r="S19" s="593">
        <v>129</v>
      </c>
      <c r="T19" s="593">
        <v>498</v>
      </c>
      <c r="U19" s="593">
        <v>215</v>
      </c>
      <c r="V19" s="593">
        <v>19</v>
      </c>
      <c r="W19" s="593">
        <v>114</v>
      </c>
      <c r="X19" s="593">
        <v>2</v>
      </c>
      <c r="Y19" s="593" t="s">
        <v>156</v>
      </c>
      <c r="Z19" s="593">
        <v>28</v>
      </c>
      <c r="AA19" s="593">
        <v>1966</v>
      </c>
      <c r="AB19" s="593">
        <v>1901</v>
      </c>
      <c r="AC19" s="593">
        <v>791</v>
      </c>
      <c r="AD19" s="593">
        <v>174</v>
      </c>
      <c r="AE19" s="593">
        <v>936</v>
      </c>
      <c r="AF19" s="593">
        <v>39</v>
      </c>
      <c r="AG19" s="593">
        <v>1</v>
      </c>
      <c r="AH19" s="593">
        <v>11</v>
      </c>
      <c r="AI19" s="593">
        <v>4</v>
      </c>
      <c r="AJ19" s="593" t="s">
        <v>156</v>
      </c>
      <c r="AK19" s="593">
        <v>10</v>
      </c>
      <c r="AL19" s="377"/>
    </row>
    <row r="20" spans="1:38" ht="27.75" customHeight="1">
      <c r="A20" s="212"/>
      <c r="B20" s="212"/>
      <c r="C20" s="609" t="s">
        <v>603</v>
      </c>
      <c r="D20" s="610"/>
      <c r="E20" s="593">
        <v>12419</v>
      </c>
      <c r="F20" s="593">
        <v>11006</v>
      </c>
      <c r="G20" s="593">
        <v>6545</v>
      </c>
      <c r="H20" s="593">
        <v>377</v>
      </c>
      <c r="I20" s="593">
        <v>4084</v>
      </c>
      <c r="J20" s="593">
        <v>991</v>
      </c>
      <c r="K20" s="593">
        <v>83</v>
      </c>
      <c r="L20" s="593">
        <v>219</v>
      </c>
      <c r="M20" s="593">
        <v>76</v>
      </c>
      <c r="N20" s="593" t="s">
        <v>156</v>
      </c>
      <c r="O20" s="593">
        <v>44</v>
      </c>
      <c r="P20" s="593">
        <v>6162</v>
      </c>
      <c r="Q20" s="593">
        <v>5144</v>
      </c>
      <c r="R20" s="593">
        <v>4159</v>
      </c>
      <c r="S20" s="593">
        <v>98</v>
      </c>
      <c r="T20" s="593">
        <v>887</v>
      </c>
      <c r="U20" s="593">
        <v>774</v>
      </c>
      <c r="V20" s="593">
        <v>66</v>
      </c>
      <c r="W20" s="593">
        <v>139</v>
      </c>
      <c r="X20" s="593">
        <v>13</v>
      </c>
      <c r="Y20" s="593" t="s">
        <v>156</v>
      </c>
      <c r="Z20" s="593">
        <v>26</v>
      </c>
      <c r="AA20" s="593">
        <v>6257</v>
      </c>
      <c r="AB20" s="593">
        <v>5862</v>
      </c>
      <c r="AC20" s="593">
        <v>2386</v>
      </c>
      <c r="AD20" s="593">
        <v>279</v>
      </c>
      <c r="AE20" s="593">
        <v>3197</v>
      </c>
      <c r="AF20" s="593">
        <v>217</v>
      </c>
      <c r="AG20" s="593">
        <v>17</v>
      </c>
      <c r="AH20" s="593">
        <v>80</v>
      </c>
      <c r="AI20" s="593">
        <v>63</v>
      </c>
      <c r="AJ20" s="593" t="s">
        <v>156</v>
      </c>
      <c r="AK20" s="593">
        <v>18</v>
      </c>
      <c r="AL20" s="377"/>
    </row>
    <row r="21" spans="1:37" ht="27.75" customHeight="1">
      <c r="A21" s="212"/>
      <c r="B21" s="212"/>
      <c r="C21" s="609" t="s">
        <v>604</v>
      </c>
      <c r="D21" s="610"/>
      <c r="E21" s="595">
        <v>4343</v>
      </c>
      <c r="F21" s="595">
        <v>4116</v>
      </c>
      <c r="G21" s="595">
        <v>3470</v>
      </c>
      <c r="H21" s="595">
        <v>259</v>
      </c>
      <c r="I21" s="595">
        <v>387</v>
      </c>
      <c r="J21" s="595">
        <v>178</v>
      </c>
      <c r="K21" s="595">
        <v>7</v>
      </c>
      <c r="L21" s="595">
        <v>25</v>
      </c>
      <c r="M21" s="595">
        <v>5</v>
      </c>
      <c r="N21" s="595" t="s">
        <v>156</v>
      </c>
      <c r="O21" s="595">
        <v>12</v>
      </c>
      <c r="P21" s="595">
        <v>2376</v>
      </c>
      <c r="Q21" s="595">
        <v>2181</v>
      </c>
      <c r="R21" s="595">
        <v>2105</v>
      </c>
      <c r="S21" s="595">
        <v>24</v>
      </c>
      <c r="T21" s="595">
        <v>52</v>
      </c>
      <c r="U21" s="595">
        <v>167</v>
      </c>
      <c r="V21" s="595">
        <v>5</v>
      </c>
      <c r="W21" s="595">
        <v>17</v>
      </c>
      <c r="X21" s="595">
        <v>1</v>
      </c>
      <c r="Y21" s="595" t="s">
        <v>156</v>
      </c>
      <c r="Z21" s="595">
        <v>5</v>
      </c>
      <c r="AA21" s="595">
        <v>1967</v>
      </c>
      <c r="AB21" s="595">
        <v>1935</v>
      </c>
      <c r="AC21" s="595">
        <v>1365</v>
      </c>
      <c r="AD21" s="595">
        <v>235</v>
      </c>
      <c r="AE21" s="595">
        <v>335</v>
      </c>
      <c r="AF21" s="595">
        <v>11</v>
      </c>
      <c r="AG21" s="595">
        <v>2</v>
      </c>
      <c r="AH21" s="595">
        <v>8</v>
      </c>
      <c r="AI21" s="595">
        <v>4</v>
      </c>
      <c r="AJ21" s="593" t="s">
        <v>156</v>
      </c>
      <c r="AK21" s="595">
        <v>7</v>
      </c>
    </row>
    <row r="22" spans="1:37" ht="27.75" customHeight="1">
      <c r="A22" s="212"/>
      <c r="B22" s="212"/>
      <c r="C22" s="609" t="s">
        <v>505</v>
      </c>
      <c r="D22" s="610"/>
      <c r="E22" s="595">
        <v>2849</v>
      </c>
      <c r="F22" s="595">
        <v>1947</v>
      </c>
      <c r="G22" s="595">
        <v>1420</v>
      </c>
      <c r="H22" s="595">
        <v>71</v>
      </c>
      <c r="I22" s="595">
        <v>456</v>
      </c>
      <c r="J22" s="595">
        <v>578</v>
      </c>
      <c r="K22" s="595">
        <v>36</v>
      </c>
      <c r="L22" s="595">
        <v>224</v>
      </c>
      <c r="M22" s="595">
        <v>50</v>
      </c>
      <c r="N22" s="595" t="s">
        <v>156</v>
      </c>
      <c r="O22" s="595">
        <v>14</v>
      </c>
      <c r="P22" s="595">
        <v>1655</v>
      </c>
      <c r="Q22" s="595">
        <v>1125</v>
      </c>
      <c r="R22" s="595">
        <v>929</v>
      </c>
      <c r="S22" s="595">
        <v>25</v>
      </c>
      <c r="T22" s="595">
        <v>171</v>
      </c>
      <c r="U22" s="595">
        <v>357</v>
      </c>
      <c r="V22" s="595">
        <v>27</v>
      </c>
      <c r="W22" s="595">
        <v>130</v>
      </c>
      <c r="X22" s="595">
        <v>6</v>
      </c>
      <c r="Y22" s="595" t="s">
        <v>156</v>
      </c>
      <c r="Z22" s="595">
        <v>10</v>
      </c>
      <c r="AA22" s="595">
        <v>1194</v>
      </c>
      <c r="AB22" s="595">
        <v>822</v>
      </c>
      <c r="AC22" s="595">
        <v>491</v>
      </c>
      <c r="AD22" s="595">
        <v>46</v>
      </c>
      <c r="AE22" s="595">
        <v>285</v>
      </c>
      <c r="AF22" s="595">
        <v>221</v>
      </c>
      <c r="AG22" s="595">
        <v>9</v>
      </c>
      <c r="AH22" s="595">
        <v>94</v>
      </c>
      <c r="AI22" s="595">
        <v>44</v>
      </c>
      <c r="AJ22" s="593" t="s">
        <v>156</v>
      </c>
      <c r="AK22" s="595">
        <v>4</v>
      </c>
    </row>
    <row r="23" spans="1:37" ht="27.75" customHeight="1">
      <c r="A23" s="212"/>
      <c r="B23" s="212"/>
      <c r="C23" s="611" t="s">
        <v>605</v>
      </c>
      <c r="D23" s="610"/>
      <c r="E23" s="595">
        <v>4383</v>
      </c>
      <c r="F23" s="595">
        <v>2895</v>
      </c>
      <c r="G23" s="595">
        <v>2355</v>
      </c>
      <c r="H23" s="595">
        <v>138</v>
      </c>
      <c r="I23" s="595">
        <v>402</v>
      </c>
      <c r="J23" s="595">
        <v>576</v>
      </c>
      <c r="K23" s="595">
        <v>135</v>
      </c>
      <c r="L23" s="595">
        <v>690</v>
      </c>
      <c r="M23" s="595">
        <v>69</v>
      </c>
      <c r="N23" s="595" t="s">
        <v>156</v>
      </c>
      <c r="O23" s="595">
        <v>18</v>
      </c>
      <c r="P23" s="595">
        <v>2633</v>
      </c>
      <c r="Q23" s="595">
        <v>1589</v>
      </c>
      <c r="R23" s="595">
        <v>1455</v>
      </c>
      <c r="S23" s="595">
        <v>40</v>
      </c>
      <c r="T23" s="595">
        <v>94</v>
      </c>
      <c r="U23" s="595">
        <v>465</v>
      </c>
      <c r="V23" s="595">
        <v>114</v>
      </c>
      <c r="W23" s="595">
        <v>448</v>
      </c>
      <c r="X23" s="595">
        <v>5</v>
      </c>
      <c r="Y23" s="595" t="s">
        <v>156</v>
      </c>
      <c r="Z23" s="595">
        <v>12</v>
      </c>
      <c r="AA23" s="595">
        <v>1750</v>
      </c>
      <c r="AB23" s="595">
        <v>1306</v>
      </c>
      <c r="AC23" s="595">
        <v>900</v>
      </c>
      <c r="AD23" s="595">
        <v>98</v>
      </c>
      <c r="AE23" s="595">
        <v>308</v>
      </c>
      <c r="AF23" s="595">
        <v>111</v>
      </c>
      <c r="AG23" s="595">
        <v>21</v>
      </c>
      <c r="AH23" s="595">
        <v>242</v>
      </c>
      <c r="AI23" s="595">
        <v>64</v>
      </c>
      <c r="AJ23" s="593" t="s">
        <v>156</v>
      </c>
      <c r="AK23" s="595">
        <v>6</v>
      </c>
    </row>
    <row r="24" spans="1:37" ht="27.75" customHeight="1">
      <c r="A24" s="212"/>
      <c r="B24" s="212"/>
      <c r="C24" s="609" t="s">
        <v>606</v>
      </c>
      <c r="D24" s="610"/>
      <c r="E24" s="595">
        <v>5617</v>
      </c>
      <c r="F24" s="595">
        <v>5191</v>
      </c>
      <c r="G24" s="595">
        <v>2038</v>
      </c>
      <c r="H24" s="595">
        <v>64</v>
      </c>
      <c r="I24" s="595">
        <v>3089</v>
      </c>
      <c r="J24" s="595">
        <v>118</v>
      </c>
      <c r="K24" s="595">
        <v>88</v>
      </c>
      <c r="L24" s="595">
        <v>95</v>
      </c>
      <c r="M24" s="595">
        <v>100</v>
      </c>
      <c r="N24" s="595" t="s">
        <v>156</v>
      </c>
      <c r="O24" s="595">
        <v>25</v>
      </c>
      <c r="P24" s="595">
        <v>2180</v>
      </c>
      <c r="Q24" s="595">
        <v>1918</v>
      </c>
      <c r="R24" s="595">
        <v>1134</v>
      </c>
      <c r="S24" s="595">
        <v>27</v>
      </c>
      <c r="T24" s="595">
        <v>757</v>
      </c>
      <c r="U24" s="595">
        <v>89</v>
      </c>
      <c r="V24" s="595">
        <v>68</v>
      </c>
      <c r="W24" s="595">
        <v>67</v>
      </c>
      <c r="X24" s="595">
        <v>22</v>
      </c>
      <c r="Y24" s="595" t="s">
        <v>156</v>
      </c>
      <c r="Z24" s="595">
        <v>16</v>
      </c>
      <c r="AA24" s="595">
        <v>3437</v>
      </c>
      <c r="AB24" s="595">
        <v>3273</v>
      </c>
      <c r="AC24" s="595">
        <v>904</v>
      </c>
      <c r="AD24" s="595">
        <v>37</v>
      </c>
      <c r="AE24" s="595">
        <v>2332</v>
      </c>
      <c r="AF24" s="595">
        <v>29</v>
      </c>
      <c r="AG24" s="595">
        <v>20</v>
      </c>
      <c r="AH24" s="595">
        <v>28</v>
      </c>
      <c r="AI24" s="595">
        <v>78</v>
      </c>
      <c r="AJ24" s="595" t="s">
        <v>156</v>
      </c>
      <c r="AK24" s="595">
        <v>9</v>
      </c>
    </row>
    <row r="25" spans="1:37" ht="27.75" customHeight="1">
      <c r="A25" s="212"/>
      <c r="B25" s="212"/>
      <c r="C25" s="609" t="s">
        <v>607</v>
      </c>
      <c r="D25" s="610"/>
      <c r="E25" s="595">
        <v>5943</v>
      </c>
      <c r="F25" s="595">
        <v>5283</v>
      </c>
      <c r="G25" s="595">
        <v>2738</v>
      </c>
      <c r="H25" s="595">
        <v>77</v>
      </c>
      <c r="I25" s="595">
        <v>2468</v>
      </c>
      <c r="J25" s="595">
        <v>206</v>
      </c>
      <c r="K25" s="595">
        <v>77</v>
      </c>
      <c r="L25" s="595">
        <v>305</v>
      </c>
      <c r="M25" s="595">
        <v>48</v>
      </c>
      <c r="N25" s="595">
        <v>3</v>
      </c>
      <c r="O25" s="595">
        <v>21</v>
      </c>
      <c r="P25" s="595">
        <v>2158</v>
      </c>
      <c r="Q25" s="595">
        <v>1818</v>
      </c>
      <c r="R25" s="595">
        <v>1179</v>
      </c>
      <c r="S25" s="595">
        <v>25</v>
      </c>
      <c r="T25" s="595">
        <v>614</v>
      </c>
      <c r="U25" s="595">
        <v>132</v>
      </c>
      <c r="V25" s="595">
        <v>48</v>
      </c>
      <c r="W25" s="595">
        <v>148</v>
      </c>
      <c r="X25" s="595">
        <v>6</v>
      </c>
      <c r="Y25" s="595" t="s">
        <v>156</v>
      </c>
      <c r="Z25" s="595">
        <v>6</v>
      </c>
      <c r="AA25" s="595">
        <v>3785</v>
      </c>
      <c r="AB25" s="595">
        <v>3465</v>
      </c>
      <c r="AC25" s="595">
        <v>1559</v>
      </c>
      <c r="AD25" s="595">
        <v>52</v>
      </c>
      <c r="AE25" s="595">
        <v>1854</v>
      </c>
      <c r="AF25" s="595">
        <v>74</v>
      </c>
      <c r="AG25" s="595">
        <v>29</v>
      </c>
      <c r="AH25" s="595">
        <v>157</v>
      </c>
      <c r="AI25" s="595">
        <v>42</v>
      </c>
      <c r="AJ25" s="595">
        <v>3</v>
      </c>
      <c r="AK25" s="595">
        <v>15</v>
      </c>
    </row>
    <row r="26" spans="1:37" ht="27.75" customHeight="1">
      <c r="A26" s="212"/>
      <c r="B26" s="212"/>
      <c r="C26" s="609" t="s">
        <v>608</v>
      </c>
      <c r="D26" s="610"/>
      <c r="E26" s="595">
        <v>3292</v>
      </c>
      <c r="F26" s="595">
        <v>2853</v>
      </c>
      <c r="G26" s="595">
        <v>1429</v>
      </c>
      <c r="H26" s="595">
        <v>63</v>
      </c>
      <c r="I26" s="595">
        <v>1361</v>
      </c>
      <c r="J26" s="595">
        <v>98</v>
      </c>
      <c r="K26" s="595">
        <v>39</v>
      </c>
      <c r="L26" s="595">
        <v>279</v>
      </c>
      <c r="M26" s="595">
        <v>15</v>
      </c>
      <c r="N26" s="595" t="s">
        <v>156</v>
      </c>
      <c r="O26" s="595">
        <v>8</v>
      </c>
      <c r="P26" s="595">
        <v>1175</v>
      </c>
      <c r="Q26" s="595">
        <v>1008</v>
      </c>
      <c r="R26" s="595">
        <v>632</v>
      </c>
      <c r="S26" s="595">
        <v>17</v>
      </c>
      <c r="T26" s="595">
        <v>359</v>
      </c>
      <c r="U26" s="595">
        <v>61</v>
      </c>
      <c r="V26" s="595">
        <v>15</v>
      </c>
      <c r="W26" s="595">
        <v>86</v>
      </c>
      <c r="X26" s="595">
        <v>1</v>
      </c>
      <c r="Y26" s="595" t="s">
        <v>156</v>
      </c>
      <c r="Z26" s="595">
        <v>4</v>
      </c>
      <c r="AA26" s="595">
        <v>2117</v>
      </c>
      <c r="AB26" s="595">
        <v>1845</v>
      </c>
      <c r="AC26" s="595">
        <v>797</v>
      </c>
      <c r="AD26" s="595">
        <v>46</v>
      </c>
      <c r="AE26" s="595">
        <v>1002</v>
      </c>
      <c r="AF26" s="595">
        <v>37</v>
      </c>
      <c r="AG26" s="595">
        <v>24</v>
      </c>
      <c r="AH26" s="595">
        <v>193</v>
      </c>
      <c r="AI26" s="595">
        <v>14</v>
      </c>
      <c r="AJ26" s="595" t="s">
        <v>156</v>
      </c>
      <c r="AK26" s="595">
        <v>4</v>
      </c>
    </row>
    <row r="27" spans="1:37" ht="27.75" customHeight="1">
      <c r="A27" s="212"/>
      <c r="B27" s="211"/>
      <c r="C27" s="609" t="s">
        <v>609</v>
      </c>
      <c r="D27" s="610"/>
      <c r="E27" s="595">
        <v>7511</v>
      </c>
      <c r="F27" s="595">
        <v>6857</v>
      </c>
      <c r="G27" s="595">
        <v>4363</v>
      </c>
      <c r="H27" s="595">
        <v>197</v>
      </c>
      <c r="I27" s="595">
        <v>2297</v>
      </c>
      <c r="J27" s="595">
        <v>237</v>
      </c>
      <c r="K27" s="595">
        <v>178</v>
      </c>
      <c r="L27" s="595">
        <v>95</v>
      </c>
      <c r="M27" s="595">
        <v>94</v>
      </c>
      <c r="N27" s="595" t="s">
        <v>156</v>
      </c>
      <c r="O27" s="595">
        <v>50</v>
      </c>
      <c r="P27" s="595">
        <v>1725</v>
      </c>
      <c r="Q27" s="595">
        <v>1326</v>
      </c>
      <c r="R27" s="595">
        <v>1096</v>
      </c>
      <c r="S27" s="595">
        <v>25</v>
      </c>
      <c r="T27" s="595">
        <v>205</v>
      </c>
      <c r="U27" s="595">
        <v>151</v>
      </c>
      <c r="V27" s="595">
        <v>151</v>
      </c>
      <c r="W27" s="595">
        <v>70</v>
      </c>
      <c r="X27" s="595">
        <v>7</v>
      </c>
      <c r="Y27" s="595" t="s">
        <v>156</v>
      </c>
      <c r="Z27" s="595">
        <v>20</v>
      </c>
      <c r="AA27" s="595">
        <v>5786</v>
      </c>
      <c r="AB27" s="595">
        <v>5531</v>
      </c>
      <c r="AC27" s="595">
        <v>3267</v>
      </c>
      <c r="AD27" s="595">
        <v>172</v>
      </c>
      <c r="AE27" s="595">
        <v>2092</v>
      </c>
      <c r="AF27" s="595">
        <v>86</v>
      </c>
      <c r="AG27" s="595">
        <v>27</v>
      </c>
      <c r="AH27" s="595">
        <v>25</v>
      </c>
      <c r="AI27" s="595">
        <v>87</v>
      </c>
      <c r="AJ27" s="595" t="s">
        <v>156</v>
      </c>
      <c r="AK27" s="595">
        <v>30</v>
      </c>
    </row>
    <row r="28" spans="1:37" ht="27.75" customHeight="1">
      <c r="A28" s="212"/>
      <c r="B28" s="212"/>
      <c r="C28" s="609" t="s">
        <v>610</v>
      </c>
      <c r="D28" s="610"/>
      <c r="E28" s="595">
        <v>154</v>
      </c>
      <c r="F28" s="595">
        <v>153</v>
      </c>
      <c r="G28" s="595">
        <v>93</v>
      </c>
      <c r="H28" s="595">
        <v>7</v>
      </c>
      <c r="I28" s="595">
        <v>53</v>
      </c>
      <c r="J28" s="595">
        <v>1</v>
      </c>
      <c r="K28" s="595" t="s">
        <v>156</v>
      </c>
      <c r="L28" s="595" t="s">
        <v>156</v>
      </c>
      <c r="M28" s="595" t="s">
        <v>156</v>
      </c>
      <c r="N28" s="595" t="s">
        <v>156</v>
      </c>
      <c r="O28" s="595" t="s">
        <v>156</v>
      </c>
      <c r="P28" s="595">
        <v>67</v>
      </c>
      <c r="Q28" s="595">
        <v>66</v>
      </c>
      <c r="R28" s="595">
        <v>50</v>
      </c>
      <c r="S28" s="595">
        <v>3</v>
      </c>
      <c r="T28" s="595">
        <v>13</v>
      </c>
      <c r="U28" s="595">
        <v>1</v>
      </c>
      <c r="V28" s="595" t="s">
        <v>156</v>
      </c>
      <c r="W28" s="595" t="s">
        <v>156</v>
      </c>
      <c r="X28" s="595" t="s">
        <v>156</v>
      </c>
      <c r="Y28" s="595" t="s">
        <v>156</v>
      </c>
      <c r="Z28" s="595" t="s">
        <v>156</v>
      </c>
      <c r="AA28" s="595">
        <v>87</v>
      </c>
      <c r="AB28" s="595">
        <v>87</v>
      </c>
      <c r="AC28" s="595">
        <v>43</v>
      </c>
      <c r="AD28" s="595">
        <v>4</v>
      </c>
      <c r="AE28" s="595">
        <v>40</v>
      </c>
      <c r="AF28" s="595" t="s">
        <v>156</v>
      </c>
      <c r="AG28" s="595" t="s">
        <v>156</v>
      </c>
      <c r="AH28" s="595" t="s">
        <v>156</v>
      </c>
      <c r="AI28" s="595" t="s">
        <v>156</v>
      </c>
      <c r="AJ28" s="595" t="s">
        <v>156</v>
      </c>
      <c r="AK28" s="595" t="s">
        <v>156</v>
      </c>
    </row>
    <row r="29" spans="1:37" ht="27.75" customHeight="1">
      <c r="A29" s="212"/>
      <c r="B29" s="212"/>
      <c r="C29" s="656" t="s">
        <v>611</v>
      </c>
      <c r="D29" s="610"/>
      <c r="E29" s="595">
        <v>6293</v>
      </c>
      <c r="F29" s="595">
        <v>5597</v>
      </c>
      <c r="G29" s="595">
        <v>3113</v>
      </c>
      <c r="H29" s="595">
        <v>408</v>
      </c>
      <c r="I29" s="595">
        <v>2076</v>
      </c>
      <c r="J29" s="595">
        <v>316</v>
      </c>
      <c r="K29" s="595">
        <v>16</v>
      </c>
      <c r="L29" s="595">
        <v>296</v>
      </c>
      <c r="M29" s="595">
        <v>14</v>
      </c>
      <c r="N29" s="595">
        <v>3</v>
      </c>
      <c r="O29" s="595">
        <v>51</v>
      </c>
      <c r="P29" s="595">
        <v>3390</v>
      </c>
      <c r="Q29" s="595">
        <v>2863</v>
      </c>
      <c r="R29" s="595">
        <v>1996</v>
      </c>
      <c r="S29" s="595">
        <v>123</v>
      </c>
      <c r="T29" s="595">
        <v>744</v>
      </c>
      <c r="U29" s="595">
        <v>260</v>
      </c>
      <c r="V29" s="595">
        <v>13</v>
      </c>
      <c r="W29" s="595">
        <v>214</v>
      </c>
      <c r="X29" s="595">
        <v>3</v>
      </c>
      <c r="Y29" s="595">
        <v>1</v>
      </c>
      <c r="Z29" s="595">
        <v>36</v>
      </c>
      <c r="AA29" s="595">
        <v>2903</v>
      </c>
      <c r="AB29" s="595">
        <v>2734</v>
      </c>
      <c r="AC29" s="595">
        <v>1117</v>
      </c>
      <c r="AD29" s="595">
        <v>285</v>
      </c>
      <c r="AE29" s="595">
        <v>1332</v>
      </c>
      <c r="AF29" s="595">
        <v>56</v>
      </c>
      <c r="AG29" s="595">
        <v>3</v>
      </c>
      <c r="AH29" s="595">
        <v>82</v>
      </c>
      <c r="AI29" s="595">
        <v>11</v>
      </c>
      <c r="AJ29" s="595">
        <v>2</v>
      </c>
      <c r="AK29" s="595">
        <v>15</v>
      </c>
    </row>
    <row r="30" spans="1:37" ht="27.75" customHeight="1">
      <c r="A30" s="212"/>
      <c r="B30" s="212"/>
      <c r="C30" s="211" t="s">
        <v>612</v>
      </c>
      <c r="D30" s="610"/>
      <c r="E30" s="595">
        <v>1849</v>
      </c>
      <c r="F30" s="595">
        <v>1849</v>
      </c>
      <c r="G30" s="595">
        <v>1439</v>
      </c>
      <c r="H30" s="595">
        <v>33</v>
      </c>
      <c r="I30" s="595">
        <v>377</v>
      </c>
      <c r="J30" s="595" t="s">
        <v>156</v>
      </c>
      <c r="K30" s="595" t="s">
        <v>156</v>
      </c>
      <c r="L30" s="595" t="s">
        <v>156</v>
      </c>
      <c r="M30" s="595" t="s">
        <v>156</v>
      </c>
      <c r="N30" s="595" t="s">
        <v>156</v>
      </c>
      <c r="O30" s="595" t="s">
        <v>156</v>
      </c>
      <c r="P30" s="595">
        <v>1090</v>
      </c>
      <c r="Q30" s="595">
        <v>1090</v>
      </c>
      <c r="R30" s="595">
        <v>1028</v>
      </c>
      <c r="S30" s="595">
        <v>4</v>
      </c>
      <c r="T30" s="595">
        <v>58</v>
      </c>
      <c r="U30" s="595" t="s">
        <v>156</v>
      </c>
      <c r="V30" s="595" t="s">
        <v>156</v>
      </c>
      <c r="W30" s="595" t="s">
        <v>156</v>
      </c>
      <c r="X30" s="595" t="s">
        <v>156</v>
      </c>
      <c r="Y30" s="595" t="s">
        <v>156</v>
      </c>
      <c r="Z30" s="595" t="s">
        <v>156</v>
      </c>
      <c r="AA30" s="595">
        <v>759</v>
      </c>
      <c r="AB30" s="595">
        <v>759</v>
      </c>
      <c r="AC30" s="595">
        <v>411</v>
      </c>
      <c r="AD30" s="595">
        <v>29</v>
      </c>
      <c r="AE30" s="595">
        <v>319</v>
      </c>
      <c r="AF30" s="595" t="s">
        <v>156</v>
      </c>
      <c r="AG30" s="595" t="s">
        <v>156</v>
      </c>
      <c r="AH30" s="595" t="s">
        <v>156</v>
      </c>
      <c r="AI30" s="595" t="s">
        <v>156</v>
      </c>
      <c r="AJ30" s="595" t="s">
        <v>156</v>
      </c>
      <c r="AK30" s="595" t="s">
        <v>156</v>
      </c>
    </row>
    <row r="31" spans="1:37" ht="27.75" customHeight="1" thickBot="1">
      <c r="A31" s="315"/>
      <c r="B31" s="315"/>
      <c r="C31" s="612" t="s">
        <v>613</v>
      </c>
      <c r="D31" s="613"/>
      <c r="E31" s="596">
        <v>2907</v>
      </c>
      <c r="F31" s="596">
        <v>1303</v>
      </c>
      <c r="G31" s="596">
        <v>409</v>
      </c>
      <c r="H31" s="596">
        <v>394</v>
      </c>
      <c r="I31" s="596">
        <v>500</v>
      </c>
      <c r="J31" s="596">
        <v>44</v>
      </c>
      <c r="K31" s="596">
        <v>11</v>
      </c>
      <c r="L31" s="596">
        <v>160</v>
      </c>
      <c r="M31" s="596">
        <v>63</v>
      </c>
      <c r="N31" s="596" t="s">
        <v>156</v>
      </c>
      <c r="O31" s="596">
        <v>1326</v>
      </c>
      <c r="P31" s="596">
        <v>1408</v>
      </c>
      <c r="Q31" s="596">
        <v>494</v>
      </c>
      <c r="R31" s="596">
        <v>256</v>
      </c>
      <c r="S31" s="596">
        <v>77</v>
      </c>
      <c r="T31" s="596">
        <v>161</v>
      </c>
      <c r="U31" s="596">
        <v>34</v>
      </c>
      <c r="V31" s="596">
        <v>8</v>
      </c>
      <c r="W31" s="596">
        <v>72</v>
      </c>
      <c r="X31" s="596">
        <v>5</v>
      </c>
      <c r="Y31" s="596" t="s">
        <v>156</v>
      </c>
      <c r="Z31" s="596">
        <v>795</v>
      </c>
      <c r="AA31" s="596">
        <v>1499</v>
      </c>
      <c r="AB31" s="596">
        <v>809</v>
      </c>
      <c r="AC31" s="596">
        <v>153</v>
      </c>
      <c r="AD31" s="596">
        <v>317</v>
      </c>
      <c r="AE31" s="596">
        <v>339</v>
      </c>
      <c r="AF31" s="596">
        <v>10</v>
      </c>
      <c r="AG31" s="596">
        <v>3</v>
      </c>
      <c r="AH31" s="596">
        <v>88</v>
      </c>
      <c r="AI31" s="596">
        <v>58</v>
      </c>
      <c r="AJ31" s="596" t="s">
        <v>156</v>
      </c>
      <c r="AK31" s="596">
        <v>531</v>
      </c>
    </row>
    <row r="32" spans="1:37" ht="17.25" customHeight="1">
      <c r="A32" s="5"/>
      <c r="B32" s="378"/>
      <c r="C32" s="378"/>
      <c r="D32" s="378"/>
      <c r="E32" s="390"/>
      <c r="F32" s="390"/>
      <c r="G32" s="390"/>
      <c r="H32" s="390"/>
      <c r="I32" s="390"/>
      <c r="J32" s="390"/>
      <c r="K32" s="390"/>
      <c r="L32" s="390"/>
      <c r="M32" s="387"/>
      <c r="N32" s="392"/>
      <c r="O32" s="392"/>
      <c r="P32" s="390"/>
      <c r="Q32" s="390"/>
      <c r="R32" s="390"/>
      <c r="S32" s="390"/>
      <c r="T32" s="390"/>
      <c r="U32" s="390"/>
      <c r="V32" s="390"/>
      <c r="W32" s="390"/>
      <c r="X32" s="387"/>
      <c r="Y32" s="392"/>
      <c r="Z32" s="392"/>
      <c r="AA32" s="390"/>
      <c r="AB32" s="390"/>
      <c r="AC32" s="390"/>
      <c r="AD32" s="390"/>
      <c r="AE32" s="390"/>
      <c r="AF32" s="390"/>
      <c r="AG32" s="390"/>
      <c r="AH32" s="390"/>
      <c r="AI32" s="387"/>
      <c r="AJ32" s="27"/>
      <c r="AK32" s="597" t="s">
        <v>18</v>
      </c>
    </row>
    <row r="33" spans="1:35" ht="14.25">
      <c r="A33" s="149"/>
      <c r="B33" s="149"/>
      <c r="C33" s="149"/>
      <c r="D33" s="149"/>
      <c r="E33" s="153"/>
      <c r="F33" s="153"/>
      <c r="G33" s="153"/>
      <c r="H33" s="153"/>
      <c r="I33" s="153"/>
      <c r="J33" s="153"/>
      <c r="K33" s="153"/>
      <c r="L33" s="153"/>
      <c r="M33" s="153"/>
      <c r="P33" s="153"/>
      <c r="Q33" s="153"/>
      <c r="R33" s="153"/>
      <c r="S33" s="153"/>
      <c r="T33" s="153"/>
      <c r="U33" s="153"/>
      <c r="V33" s="153"/>
      <c r="W33" s="153"/>
      <c r="X33" s="153"/>
      <c r="AA33" s="153"/>
      <c r="AB33" s="153"/>
      <c r="AC33" s="153"/>
      <c r="AD33" s="153"/>
      <c r="AE33" s="153"/>
      <c r="AF33" s="153"/>
      <c r="AG33" s="153"/>
      <c r="AH33" s="153"/>
      <c r="AI33" s="153"/>
    </row>
  </sheetData>
  <sheetProtection/>
  <mergeCells count="27">
    <mergeCell ref="AK5:AK6"/>
    <mergeCell ref="Z5:Z6"/>
    <mergeCell ref="AB5:AB6"/>
    <mergeCell ref="AF5:AF6"/>
    <mergeCell ref="AG5:AG6"/>
    <mergeCell ref="Y5:Y6"/>
    <mergeCell ref="AI5:AI6"/>
    <mergeCell ref="Q5:Q6"/>
    <mergeCell ref="U5:U6"/>
    <mergeCell ref="V5:V6"/>
    <mergeCell ref="AJ5:AJ6"/>
    <mergeCell ref="L5:L6"/>
    <mergeCell ref="M5:M6"/>
    <mergeCell ref="N5:N6"/>
    <mergeCell ref="O5:O6"/>
    <mergeCell ref="W5:W6"/>
    <mergeCell ref="X5:X6"/>
    <mergeCell ref="E3:O3"/>
    <mergeCell ref="P3:Z3"/>
    <mergeCell ref="AA3:AK3"/>
    <mergeCell ref="E4:E6"/>
    <mergeCell ref="P4:P6"/>
    <mergeCell ref="AA4:AA6"/>
    <mergeCell ref="F5:F6"/>
    <mergeCell ref="AH5:AH6"/>
    <mergeCell ref="J5:J6"/>
    <mergeCell ref="K5:K6"/>
  </mergeCells>
  <printOptions/>
  <pageMargins left="0.7874015748031497" right="0.7874015748031497" top="0.7874015748031497" bottom="0.7874015748031497" header="0.5118110236220472" footer="0.5118110236220472"/>
  <pageSetup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dimension ref="A1:T65"/>
  <sheetViews>
    <sheetView showGridLines="0" zoomScalePageLayoutView="0" workbookViewId="0" topLeftCell="A1">
      <pane ySplit="6" topLeftCell="A46" activePane="bottomLeft" state="frozen"/>
      <selection pane="topLeft" activeCell="A1" sqref="A1"/>
      <selection pane="bottomLeft" activeCell="E82" sqref="E82"/>
    </sheetView>
  </sheetViews>
  <sheetFormatPr defaultColWidth="8.796875" defaultRowHeight="15"/>
  <cols>
    <col min="1" max="1" width="2.5" style="73" customWidth="1"/>
    <col min="2" max="2" width="10.09765625" style="73" customWidth="1"/>
    <col min="3" max="19" width="10.59765625" style="73" customWidth="1"/>
    <col min="20" max="27" width="10.19921875" style="73" customWidth="1"/>
    <col min="28" max="16384" width="9" style="73" customWidth="1"/>
  </cols>
  <sheetData>
    <row r="1" spans="1:20" ht="13.5">
      <c r="A1" s="157" t="s">
        <v>709</v>
      </c>
      <c r="B1" s="158"/>
      <c r="C1" s="158"/>
      <c r="D1" s="158"/>
      <c r="E1" s="158"/>
      <c r="F1" s="158"/>
      <c r="G1" s="158"/>
      <c r="H1" s="158"/>
      <c r="I1" s="158"/>
      <c r="J1" s="158"/>
      <c r="K1" s="158"/>
      <c r="L1" s="158"/>
      <c r="M1" s="158"/>
      <c r="N1" s="158"/>
      <c r="O1" s="158"/>
      <c r="P1" s="158"/>
      <c r="Q1" s="571"/>
      <c r="R1" s="571"/>
      <c r="S1" s="571"/>
      <c r="T1" s="75"/>
    </row>
    <row r="2" spans="1:19" ht="12.75" thickBot="1">
      <c r="A2" s="159"/>
      <c r="B2" s="159"/>
      <c r="C2" s="159"/>
      <c r="D2" s="159"/>
      <c r="E2" s="159"/>
      <c r="F2" s="159"/>
      <c r="G2" s="159"/>
      <c r="H2" s="159"/>
      <c r="I2" s="159"/>
      <c r="J2" s="159"/>
      <c r="K2" s="159"/>
      <c r="L2" s="159"/>
      <c r="M2" s="159"/>
      <c r="N2" s="159"/>
      <c r="O2" s="159"/>
      <c r="P2" s="159"/>
      <c r="Q2" s="572"/>
      <c r="R2" s="485"/>
      <c r="S2" s="573" t="s">
        <v>792</v>
      </c>
    </row>
    <row r="3" spans="1:19" s="166" customFormat="1" ht="12">
      <c r="A3" s="161"/>
      <c r="B3" s="162"/>
      <c r="C3" s="163" t="s">
        <v>244</v>
      </c>
      <c r="D3" s="163"/>
      <c r="E3" s="163"/>
      <c r="F3" s="163"/>
      <c r="G3" s="163"/>
      <c r="H3" s="164"/>
      <c r="I3" s="163" t="s">
        <v>245</v>
      </c>
      <c r="J3" s="163"/>
      <c r="K3" s="165"/>
      <c r="L3" s="310"/>
      <c r="M3" s="311"/>
      <c r="N3" s="163" t="s">
        <v>246</v>
      </c>
      <c r="O3" s="163"/>
      <c r="P3" s="164"/>
      <c r="Q3" s="574" t="s">
        <v>247</v>
      </c>
      <c r="R3" s="574"/>
      <c r="S3" s="574"/>
    </row>
    <row r="4" spans="1:19" s="166" customFormat="1" ht="12" customHeight="1">
      <c r="A4" s="1000" t="s">
        <v>248</v>
      </c>
      <c r="B4" s="1001"/>
      <c r="C4" s="167" t="s">
        <v>103</v>
      </c>
      <c r="D4" s="167" t="s">
        <v>249</v>
      </c>
      <c r="E4" s="168" t="s">
        <v>250</v>
      </c>
      <c r="F4" s="167" t="s">
        <v>251</v>
      </c>
      <c r="G4" s="991" t="s">
        <v>702</v>
      </c>
      <c r="H4" s="991" t="s">
        <v>615</v>
      </c>
      <c r="I4" s="169" t="s">
        <v>103</v>
      </c>
      <c r="J4" s="169" t="s">
        <v>250</v>
      </c>
      <c r="K4" s="991" t="s">
        <v>616</v>
      </c>
      <c r="L4" s="991" t="s">
        <v>703</v>
      </c>
      <c r="M4" s="994" t="s">
        <v>617</v>
      </c>
      <c r="N4" s="167" t="s">
        <v>103</v>
      </c>
      <c r="O4" s="169" t="s">
        <v>252</v>
      </c>
      <c r="P4" s="170" t="s">
        <v>253</v>
      </c>
      <c r="Q4" s="555" t="s">
        <v>103</v>
      </c>
      <c r="R4" s="555" t="s">
        <v>252</v>
      </c>
      <c r="S4" s="575" t="s">
        <v>253</v>
      </c>
    </row>
    <row r="5" spans="1:19" s="166" customFormat="1" ht="12" customHeight="1">
      <c r="A5" s="1000" t="s">
        <v>254</v>
      </c>
      <c r="B5" s="1001"/>
      <c r="C5" s="168" t="s">
        <v>255</v>
      </c>
      <c r="D5" s="167" t="s">
        <v>256</v>
      </c>
      <c r="E5" s="171"/>
      <c r="F5" s="167" t="s">
        <v>257</v>
      </c>
      <c r="G5" s="1002"/>
      <c r="H5" s="992"/>
      <c r="I5" s="172"/>
      <c r="J5" s="168"/>
      <c r="K5" s="992"/>
      <c r="L5" s="992"/>
      <c r="M5" s="992"/>
      <c r="N5" s="167" t="s">
        <v>258</v>
      </c>
      <c r="O5" s="167" t="s">
        <v>259</v>
      </c>
      <c r="P5" s="167" t="s">
        <v>260</v>
      </c>
      <c r="Q5" s="555"/>
      <c r="R5" s="555" t="s">
        <v>259</v>
      </c>
      <c r="S5" s="575" t="s">
        <v>261</v>
      </c>
    </row>
    <row r="6" spans="1:19" s="166" customFormat="1" ht="12" customHeight="1">
      <c r="A6" s="173"/>
      <c r="B6" s="174"/>
      <c r="C6" s="175"/>
      <c r="D6" s="176" t="s">
        <v>262</v>
      </c>
      <c r="E6" s="176"/>
      <c r="F6" s="176" t="s">
        <v>263</v>
      </c>
      <c r="G6" s="1003"/>
      <c r="H6" s="993"/>
      <c r="I6" s="175"/>
      <c r="J6" s="175"/>
      <c r="K6" s="993"/>
      <c r="L6" s="993"/>
      <c r="M6" s="993"/>
      <c r="N6" s="177"/>
      <c r="O6" s="176" t="s">
        <v>261</v>
      </c>
      <c r="P6" s="176"/>
      <c r="Q6" s="562"/>
      <c r="R6" s="562" t="s">
        <v>261</v>
      </c>
      <c r="S6" s="563"/>
    </row>
    <row r="7" spans="1:19" s="178" customFormat="1" ht="12">
      <c r="A7" s="161" t="s">
        <v>264</v>
      </c>
      <c r="B7" s="162"/>
      <c r="C7" s="379">
        <v>171362</v>
      </c>
      <c r="D7" s="379">
        <v>40953</v>
      </c>
      <c r="E7" s="379">
        <v>6478</v>
      </c>
      <c r="F7" s="161">
        <v>35702</v>
      </c>
      <c r="G7" s="161">
        <v>57286</v>
      </c>
      <c r="H7" s="161">
        <v>30943</v>
      </c>
      <c r="I7" s="161">
        <v>82222</v>
      </c>
      <c r="J7" s="161">
        <v>6478</v>
      </c>
      <c r="K7" s="161">
        <v>23964</v>
      </c>
      <c r="L7" s="161">
        <v>49786</v>
      </c>
      <c r="M7" s="161">
        <v>1994</v>
      </c>
      <c r="N7" s="161">
        <v>164509</v>
      </c>
      <c r="O7" s="161">
        <v>29879</v>
      </c>
      <c r="P7" s="161">
        <v>19644</v>
      </c>
      <c r="Q7" s="576">
        <v>78572</v>
      </c>
      <c r="R7" s="576">
        <v>27138</v>
      </c>
      <c r="S7" s="576">
        <v>18164</v>
      </c>
    </row>
    <row r="8" spans="1:19" ht="12">
      <c r="A8" s="161"/>
      <c r="B8" s="381" t="s">
        <v>233</v>
      </c>
      <c r="C8" s="380">
        <v>21564</v>
      </c>
      <c r="D8" s="380">
        <v>8828</v>
      </c>
      <c r="E8" s="380" t="s">
        <v>156</v>
      </c>
      <c r="F8" s="382">
        <v>9562</v>
      </c>
      <c r="G8" s="382">
        <v>870</v>
      </c>
      <c r="H8" s="382">
        <v>2304</v>
      </c>
      <c r="I8" s="382" t="s">
        <v>156</v>
      </c>
      <c r="J8" s="382" t="s">
        <v>156</v>
      </c>
      <c r="K8" s="382" t="s">
        <v>156</v>
      </c>
      <c r="L8" s="382" t="s">
        <v>156</v>
      </c>
      <c r="M8" s="382" t="s">
        <v>156</v>
      </c>
      <c r="N8" s="382">
        <v>20956</v>
      </c>
      <c r="O8" s="382">
        <v>133</v>
      </c>
      <c r="P8" s="382">
        <v>120</v>
      </c>
      <c r="Q8" s="564" t="s">
        <v>156</v>
      </c>
      <c r="R8" s="564" t="s">
        <v>156</v>
      </c>
      <c r="S8" s="564" t="s">
        <v>156</v>
      </c>
    </row>
    <row r="9" spans="1:19" ht="12">
      <c r="A9" s="161"/>
      <c r="B9" s="162" t="s">
        <v>138</v>
      </c>
      <c r="C9" s="380">
        <v>9154</v>
      </c>
      <c r="D9" s="380">
        <v>231</v>
      </c>
      <c r="E9" s="380">
        <v>13</v>
      </c>
      <c r="F9" s="382">
        <v>2229</v>
      </c>
      <c r="G9" s="382">
        <v>5174</v>
      </c>
      <c r="H9" s="382">
        <v>1507</v>
      </c>
      <c r="I9" s="382">
        <v>1142</v>
      </c>
      <c r="J9" s="382">
        <v>13</v>
      </c>
      <c r="K9" s="382">
        <v>540</v>
      </c>
      <c r="L9" s="382">
        <v>557</v>
      </c>
      <c r="M9" s="382">
        <v>32</v>
      </c>
      <c r="N9" s="382">
        <v>7644</v>
      </c>
      <c r="O9" s="382">
        <v>2451</v>
      </c>
      <c r="P9" s="382">
        <v>1162</v>
      </c>
      <c r="Q9" s="564">
        <v>1444</v>
      </c>
      <c r="R9" s="564">
        <v>473</v>
      </c>
      <c r="S9" s="564">
        <v>380</v>
      </c>
    </row>
    <row r="10" spans="1:19" ht="12">
      <c r="A10" s="161"/>
      <c r="B10" s="162" t="s">
        <v>57</v>
      </c>
      <c r="C10" s="380">
        <v>13196</v>
      </c>
      <c r="D10" s="380">
        <v>589</v>
      </c>
      <c r="E10" s="380">
        <v>276</v>
      </c>
      <c r="F10" s="382">
        <v>3391</v>
      </c>
      <c r="G10" s="382">
        <v>6021</v>
      </c>
      <c r="H10" s="382">
        <v>2919</v>
      </c>
      <c r="I10" s="382">
        <v>7709</v>
      </c>
      <c r="J10" s="382">
        <v>276</v>
      </c>
      <c r="K10" s="382">
        <v>2936</v>
      </c>
      <c r="L10" s="382">
        <v>4173</v>
      </c>
      <c r="M10" s="382">
        <v>324</v>
      </c>
      <c r="N10" s="382">
        <v>13954</v>
      </c>
      <c r="O10" s="382">
        <v>3588</v>
      </c>
      <c r="P10" s="382">
        <v>3128</v>
      </c>
      <c r="Q10" s="564">
        <v>9135</v>
      </c>
      <c r="R10" s="564">
        <v>2981</v>
      </c>
      <c r="S10" s="564">
        <v>2574</v>
      </c>
    </row>
    <row r="11" spans="1:19" ht="12">
      <c r="A11" s="161"/>
      <c r="B11" s="162" t="s">
        <v>58</v>
      </c>
      <c r="C11" s="380">
        <v>12685</v>
      </c>
      <c r="D11" s="380">
        <v>794</v>
      </c>
      <c r="E11" s="380">
        <v>492</v>
      </c>
      <c r="F11" s="382">
        <v>2610</v>
      </c>
      <c r="G11" s="382">
        <v>5604</v>
      </c>
      <c r="H11" s="382">
        <v>3185</v>
      </c>
      <c r="I11" s="382">
        <v>8969</v>
      </c>
      <c r="J11" s="382">
        <v>492</v>
      </c>
      <c r="K11" s="382">
        <v>2589</v>
      </c>
      <c r="L11" s="382">
        <v>5494</v>
      </c>
      <c r="M11" s="382">
        <v>394</v>
      </c>
      <c r="N11" s="382">
        <v>12485</v>
      </c>
      <c r="O11" s="382">
        <v>3011</v>
      </c>
      <c r="P11" s="382">
        <v>2321</v>
      </c>
      <c r="Q11" s="564">
        <v>8853</v>
      </c>
      <c r="R11" s="564">
        <v>2998</v>
      </c>
      <c r="S11" s="564">
        <v>2309</v>
      </c>
    </row>
    <row r="12" spans="1:19" ht="12">
      <c r="A12" s="161"/>
      <c r="B12" s="162" t="s">
        <v>59</v>
      </c>
      <c r="C12" s="380">
        <v>10606</v>
      </c>
      <c r="D12" s="380">
        <v>1043</v>
      </c>
      <c r="E12" s="380">
        <v>524</v>
      </c>
      <c r="F12" s="382">
        <v>1911</v>
      </c>
      <c r="G12" s="382">
        <v>4586</v>
      </c>
      <c r="H12" s="382">
        <v>2542</v>
      </c>
      <c r="I12" s="382">
        <v>7151</v>
      </c>
      <c r="J12" s="382">
        <v>524</v>
      </c>
      <c r="K12" s="382">
        <v>1907</v>
      </c>
      <c r="L12" s="382">
        <v>4562</v>
      </c>
      <c r="M12" s="382">
        <v>158</v>
      </c>
      <c r="N12" s="382">
        <v>11177</v>
      </c>
      <c r="O12" s="382">
        <v>2895</v>
      </c>
      <c r="P12" s="382">
        <v>2202</v>
      </c>
      <c r="Q12" s="564">
        <v>7734</v>
      </c>
      <c r="R12" s="564">
        <v>2891</v>
      </c>
      <c r="S12" s="564">
        <v>2196</v>
      </c>
    </row>
    <row r="13" spans="1:19" ht="12">
      <c r="A13" s="161"/>
      <c r="B13" s="162" t="s">
        <v>60</v>
      </c>
      <c r="C13" s="380">
        <v>11314</v>
      </c>
      <c r="D13" s="380">
        <v>1320</v>
      </c>
      <c r="E13" s="380">
        <v>620</v>
      </c>
      <c r="F13" s="382">
        <v>1929</v>
      </c>
      <c r="G13" s="382">
        <v>4945</v>
      </c>
      <c r="H13" s="382">
        <v>2500</v>
      </c>
      <c r="I13" s="382">
        <v>7615</v>
      </c>
      <c r="J13" s="382">
        <v>620</v>
      </c>
      <c r="K13" s="382">
        <v>1927</v>
      </c>
      <c r="L13" s="382">
        <v>4937</v>
      </c>
      <c r="M13" s="382">
        <v>131</v>
      </c>
      <c r="N13" s="382">
        <v>11482</v>
      </c>
      <c r="O13" s="382">
        <v>3000</v>
      </c>
      <c r="P13" s="382">
        <v>2039</v>
      </c>
      <c r="Q13" s="564">
        <v>7783</v>
      </c>
      <c r="R13" s="564">
        <v>2996</v>
      </c>
      <c r="S13" s="564">
        <v>2035</v>
      </c>
    </row>
    <row r="14" spans="1:19" ht="12">
      <c r="A14" s="161"/>
      <c r="B14" s="162" t="s">
        <v>61</v>
      </c>
      <c r="C14" s="380">
        <v>12175</v>
      </c>
      <c r="D14" s="380">
        <v>1475</v>
      </c>
      <c r="E14" s="380">
        <v>672</v>
      </c>
      <c r="F14" s="382">
        <v>2164</v>
      </c>
      <c r="G14" s="382">
        <v>5385</v>
      </c>
      <c r="H14" s="382">
        <v>2479</v>
      </c>
      <c r="I14" s="382">
        <v>8335</v>
      </c>
      <c r="J14" s="382">
        <v>672</v>
      </c>
      <c r="K14" s="382">
        <v>2163</v>
      </c>
      <c r="L14" s="382">
        <v>5381</v>
      </c>
      <c r="M14" s="382">
        <v>119</v>
      </c>
      <c r="N14" s="382">
        <v>11969</v>
      </c>
      <c r="O14" s="382">
        <v>3171</v>
      </c>
      <c r="P14" s="382">
        <v>1926</v>
      </c>
      <c r="Q14" s="564">
        <v>8132</v>
      </c>
      <c r="R14" s="564">
        <v>3170</v>
      </c>
      <c r="S14" s="564">
        <v>1926</v>
      </c>
    </row>
    <row r="15" spans="1:19" ht="12">
      <c r="A15" s="161"/>
      <c r="B15" s="162" t="s">
        <v>62</v>
      </c>
      <c r="C15" s="380">
        <v>15110</v>
      </c>
      <c r="D15" s="380">
        <v>1738</v>
      </c>
      <c r="E15" s="380">
        <v>808</v>
      </c>
      <c r="F15" s="382">
        <v>2989</v>
      </c>
      <c r="G15" s="382">
        <v>6817</v>
      </c>
      <c r="H15" s="382">
        <v>2758</v>
      </c>
      <c r="I15" s="382">
        <v>10741</v>
      </c>
      <c r="J15" s="382">
        <v>808</v>
      </c>
      <c r="K15" s="382">
        <v>2988</v>
      </c>
      <c r="L15" s="382">
        <v>6807</v>
      </c>
      <c r="M15" s="382">
        <v>138</v>
      </c>
      <c r="N15" s="382">
        <v>13769</v>
      </c>
      <c r="O15" s="382">
        <v>3415</v>
      </c>
      <c r="P15" s="382">
        <v>1966</v>
      </c>
      <c r="Q15" s="564">
        <v>9409</v>
      </c>
      <c r="R15" s="564">
        <v>3415</v>
      </c>
      <c r="S15" s="564">
        <v>1965</v>
      </c>
    </row>
    <row r="16" spans="1:19" ht="12">
      <c r="A16" s="161"/>
      <c r="B16" s="162" t="s">
        <v>63</v>
      </c>
      <c r="C16" s="380">
        <v>14143</v>
      </c>
      <c r="D16" s="380">
        <v>1766</v>
      </c>
      <c r="E16" s="380">
        <v>774</v>
      </c>
      <c r="F16" s="382">
        <v>2744</v>
      </c>
      <c r="G16" s="382">
        <v>6541</v>
      </c>
      <c r="H16" s="382">
        <v>2318</v>
      </c>
      <c r="I16" s="382">
        <v>10173</v>
      </c>
      <c r="J16" s="382">
        <v>774</v>
      </c>
      <c r="K16" s="382">
        <v>2743</v>
      </c>
      <c r="L16" s="382">
        <v>6538</v>
      </c>
      <c r="M16" s="382">
        <v>118</v>
      </c>
      <c r="N16" s="382">
        <v>12185</v>
      </c>
      <c r="O16" s="382">
        <v>2752</v>
      </c>
      <c r="P16" s="382">
        <v>1749</v>
      </c>
      <c r="Q16" s="564">
        <v>8218</v>
      </c>
      <c r="R16" s="564">
        <v>2752</v>
      </c>
      <c r="S16" s="564">
        <v>1749</v>
      </c>
    </row>
    <row r="17" spans="1:19" ht="12">
      <c r="A17" s="161"/>
      <c r="B17" s="162" t="s">
        <v>64</v>
      </c>
      <c r="C17" s="380">
        <v>10904</v>
      </c>
      <c r="D17" s="380">
        <v>1671</v>
      </c>
      <c r="E17" s="380">
        <v>610</v>
      </c>
      <c r="F17" s="382">
        <v>2115</v>
      </c>
      <c r="G17" s="382">
        <v>5057</v>
      </c>
      <c r="H17" s="382">
        <v>1451</v>
      </c>
      <c r="I17" s="382">
        <v>7879</v>
      </c>
      <c r="J17" s="382">
        <v>610</v>
      </c>
      <c r="K17" s="382">
        <v>2115</v>
      </c>
      <c r="L17" s="382">
        <v>5056</v>
      </c>
      <c r="M17" s="382">
        <v>98</v>
      </c>
      <c r="N17" s="382">
        <v>9356</v>
      </c>
      <c r="O17" s="382">
        <v>2150</v>
      </c>
      <c r="P17" s="382">
        <v>1282</v>
      </c>
      <c r="Q17" s="564">
        <v>6331</v>
      </c>
      <c r="R17" s="564">
        <v>2149</v>
      </c>
      <c r="S17" s="564">
        <v>1282</v>
      </c>
    </row>
    <row r="18" spans="1:19" ht="12">
      <c r="A18" s="161"/>
      <c r="B18" s="162" t="s">
        <v>65</v>
      </c>
      <c r="C18" s="380">
        <v>7568</v>
      </c>
      <c r="D18" s="380">
        <v>1953</v>
      </c>
      <c r="E18" s="380">
        <v>474</v>
      </c>
      <c r="F18" s="382">
        <v>1473</v>
      </c>
      <c r="G18" s="382">
        <v>2915</v>
      </c>
      <c r="H18" s="382">
        <v>753</v>
      </c>
      <c r="I18" s="382">
        <v>4950</v>
      </c>
      <c r="J18" s="382">
        <v>474</v>
      </c>
      <c r="K18" s="382">
        <v>1473</v>
      </c>
      <c r="L18" s="382">
        <v>2914</v>
      </c>
      <c r="M18" s="382">
        <v>89</v>
      </c>
      <c r="N18" s="382">
        <v>7360</v>
      </c>
      <c r="O18" s="382">
        <v>1648</v>
      </c>
      <c r="P18" s="382">
        <v>988</v>
      </c>
      <c r="Q18" s="564">
        <v>4742</v>
      </c>
      <c r="R18" s="564">
        <v>1648</v>
      </c>
      <c r="S18" s="564">
        <v>987</v>
      </c>
    </row>
    <row r="19" spans="1:19" ht="12">
      <c r="A19" s="161"/>
      <c r="B19" s="162" t="s">
        <v>66</v>
      </c>
      <c r="C19" s="380">
        <v>7654</v>
      </c>
      <c r="D19" s="380">
        <v>3625</v>
      </c>
      <c r="E19" s="380">
        <v>430</v>
      </c>
      <c r="F19" s="382">
        <v>1186</v>
      </c>
      <c r="G19" s="382">
        <v>1699</v>
      </c>
      <c r="H19" s="382">
        <v>714</v>
      </c>
      <c r="I19" s="382">
        <v>3413</v>
      </c>
      <c r="J19" s="382">
        <v>430</v>
      </c>
      <c r="K19" s="382">
        <v>1186</v>
      </c>
      <c r="L19" s="382">
        <v>1698</v>
      </c>
      <c r="M19" s="382">
        <v>99</v>
      </c>
      <c r="N19" s="382">
        <v>7308</v>
      </c>
      <c r="O19" s="382">
        <v>883</v>
      </c>
      <c r="P19" s="382">
        <v>407</v>
      </c>
      <c r="Q19" s="564">
        <v>3068</v>
      </c>
      <c r="R19" s="564">
        <v>883</v>
      </c>
      <c r="S19" s="564">
        <v>407</v>
      </c>
    </row>
    <row r="20" spans="1:19" ht="12">
      <c r="A20" s="161"/>
      <c r="B20" s="162" t="s">
        <v>67</v>
      </c>
      <c r="C20" s="380">
        <v>8838</v>
      </c>
      <c r="D20" s="380">
        <v>5460</v>
      </c>
      <c r="E20" s="380">
        <v>421</v>
      </c>
      <c r="F20" s="382">
        <v>948</v>
      </c>
      <c r="G20" s="382">
        <v>1174</v>
      </c>
      <c r="H20" s="382">
        <v>835</v>
      </c>
      <c r="I20" s="382">
        <v>2680</v>
      </c>
      <c r="J20" s="382">
        <v>421</v>
      </c>
      <c r="K20" s="382">
        <v>947</v>
      </c>
      <c r="L20" s="382">
        <v>1172</v>
      </c>
      <c r="M20" s="382">
        <v>140</v>
      </c>
      <c r="N20" s="382">
        <v>8565</v>
      </c>
      <c r="O20" s="382">
        <v>584</v>
      </c>
      <c r="P20" s="382">
        <v>252</v>
      </c>
      <c r="Q20" s="564">
        <v>2409</v>
      </c>
      <c r="R20" s="564">
        <v>584</v>
      </c>
      <c r="S20" s="564">
        <v>252</v>
      </c>
    </row>
    <row r="21" spans="1:19" ht="12">
      <c r="A21" s="161"/>
      <c r="B21" s="162" t="s">
        <v>68</v>
      </c>
      <c r="C21" s="380">
        <v>6116</v>
      </c>
      <c r="D21" s="380">
        <v>4469</v>
      </c>
      <c r="E21" s="380">
        <v>223</v>
      </c>
      <c r="F21" s="382">
        <v>319</v>
      </c>
      <c r="G21" s="382">
        <v>375</v>
      </c>
      <c r="H21" s="382">
        <v>730</v>
      </c>
      <c r="I21" s="382">
        <v>990</v>
      </c>
      <c r="J21" s="382">
        <v>223</v>
      </c>
      <c r="K21" s="382">
        <v>319</v>
      </c>
      <c r="L21" s="382">
        <v>374</v>
      </c>
      <c r="M21" s="382">
        <v>74</v>
      </c>
      <c r="N21" s="382">
        <v>6014</v>
      </c>
      <c r="O21" s="382">
        <v>168</v>
      </c>
      <c r="P21" s="382">
        <v>74</v>
      </c>
      <c r="Q21" s="564">
        <v>889</v>
      </c>
      <c r="R21" s="564">
        <v>168</v>
      </c>
      <c r="S21" s="564">
        <v>74</v>
      </c>
    </row>
    <row r="22" spans="1:19" ht="12">
      <c r="A22" s="161"/>
      <c r="B22" s="162" t="s">
        <v>139</v>
      </c>
      <c r="C22" s="380">
        <v>3915</v>
      </c>
      <c r="D22" s="380">
        <v>3070</v>
      </c>
      <c r="E22" s="380">
        <v>90</v>
      </c>
      <c r="F22" s="382">
        <v>101</v>
      </c>
      <c r="G22" s="382">
        <v>90</v>
      </c>
      <c r="H22" s="382">
        <v>564</v>
      </c>
      <c r="I22" s="382">
        <v>336</v>
      </c>
      <c r="J22" s="382">
        <v>90</v>
      </c>
      <c r="K22" s="382">
        <v>100</v>
      </c>
      <c r="L22" s="382">
        <v>90</v>
      </c>
      <c r="M22" s="382">
        <v>56</v>
      </c>
      <c r="N22" s="382">
        <v>3882</v>
      </c>
      <c r="O22" s="382">
        <v>24</v>
      </c>
      <c r="P22" s="382">
        <v>25</v>
      </c>
      <c r="Q22" s="564">
        <v>303</v>
      </c>
      <c r="R22" s="564">
        <v>24</v>
      </c>
      <c r="S22" s="564">
        <v>25</v>
      </c>
    </row>
    <row r="23" spans="1:19" ht="12">
      <c r="A23" s="161"/>
      <c r="B23" s="162" t="s">
        <v>140</v>
      </c>
      <c r="C23" s="380">
        <v>3448</v>
      </c>
      <c r="D23" s="380">
        <v>2921</v>
      </c>
      <c r="E23" s="380">
        <v>51</v>
      </c>
      <c r="F23" s="382">
        <v>31</v>
      </c>
      <c r="G23" s="382">
        <v>33</v>
      </c>
      <c r="H23" s="382">
        <v>412</v>
      </c>
      <c r="I23" s="382">
        <v>139</v>
      </c>
      <c r="J23" s="382">
        <v>51</v>
      </c>
      <c r="K23" s="382">
        <v>31</v>
      </c>
      <c r="L23" s="382">
        <v>33</v>
      </c>
      <c r="M23" s="382">
        <v>24</v>
      </c>
      <c r="N23" s="382">
        <v>3431</v>
      </c>
      <c r="O23" s="382">
        <v>6</v>
      </c>
      <c r="P23" s="382">
        <v>3</v>
      </c>
      <c r="Q23" s="564">
        <v>122</v>
      </c>
      <c r="R23" s="564">
        <v>6</v>
      </c>
      <c r="S23" s="564">
        <v>3</v>
      </c>
    </row>
    <row r="24" spans="1:19" ht="12">
      <c r="A24" s="161"/>
      <c r="B24" s="309" t="s">
        <v>447</v>
      </c>
      <c r="C24" s="379">
        <v>2972</v>
      </c>
      <c r="D24" s="380" t="s">
        <v>534</v>
      </c>
      <c r="E24" s="380" t="s">
        <v>534</v>
      </c>
      <c r="F24" s="380" t="s">
        <v>534</v>
      </c>
      <c r="G24" s="380" t="s">
        <v>534</v>
      </c>
      <c r="H24" s="161">
        <v>2972</v>
      </c>
      <c r="I24" s="382" t="s">
        <v>534</v>
      </c>
      <c r="J24" s="382" t="s">
        <v>534</v>
      </c>
      <c r="K24" s="382" t="s">
        <v>534</v>
      </c>
      <c r="L24" s="382" t="s">
        <v>534</v>
      </c>
      <c r="M24" s="382" t="s">
        <v>534</v>
      </c>
      <c r="N24" s="161">
        <v>2972</v>
      </c>
      <c r="O24" s="382" t="s">
        <v>534</v>
      </c>
      <c r="P24" s="382" t="s">
        <v>534</v>
      </c>
      <c r="Q24" s="564" t="s">
        <v>534</v>
      </c>
      <c r="R24" s="564" t="s">
        <v>534</v>
      </c>
      <c r="S24" s="564" t="s">
        <v>534</v>
      </c>
    </row>
    <row r="25" spans="1:19" ht="12">
      <c r="A25" s="161"/>
      <c r="B25" s="309"/>
      <c r="C25" s="379"/>
      <c r="D25" s="379"/>
      <c r="E25" s="379"/>
      <c r="F25" s="161"/>
      <c r="G25" s="161"/>
      <c r="H25" s="161"/>
      <c r="I25" s="161"/>
      <c r="J25" s="161"/>
      <c r="K25" s="161"/>
      <c r="L25" s="161"/>
      <c r="M25" s="161"/>
      <c r="N25" s="161"/>
      <c r="O25" s="161"/>
      <c r="P25" s="161"/>
      <c r="Q25" s="576"/>
      <c r="R25" s="576"/>
      <c r="S25" s="576"/>
    </row>
    <row r="26" spans="1:19" s="74" customFormat="1" ht="12">
      <c r="A26" s="383" t="s">
        <v>10</v>
      </c>
      <c r="B26" s="448"/>
      <c r="C26" s="379">
        <v>83506</v>
      </c>
      <c r="D26" s="379">
        <v>14713</v>
      </c>
      <c r="E26" s="379">
        <v>3611</v>
      </c>
      <c r="F26" s="161">
        <v>14226</v>
      </c>
      <c r="G26" s="161">
        <v>34396</v>
      </c>
      <c r="H26" s="161">
        <v>16560</v>
      </c>
      <c r="I26" s="161">
        <v>43564</v>
      </c>
      <c r="J26" s="161">
        <v>3611</v>
      </c>
      <c r="K26" s="161">
        <v>8160</v>
      </c>
      <c r="L26" s="161">
        <v>30688</v>
      </c>
      <c r="M26" s="161">
        <v>1105</v>
      </c>
      <c r="N26" s="161">
        <v>74295</v>
      </c>
      <c r="O26" s="161">
        <v>15083</v>
      </c>
      <c r="P26" s="161">
        <v>9524</v>
      </c>
      <c r="Q26" s="576">
        <v>35691</v>
      </c>
      <c r="R26" s="576">
        <v>13546</v>
      </c>
      <c r="S26" s="576">
        <v>8731</v>
      </c>
    </row>
    <row r="27" spans="1:19" ht="12">
      <c r="A27" s="161"/>
      <c r="B27" s="381" t="s">
        <v>233</v>
      </c>
      <c r="C27" s="379">
        <v>11055</v>
      </c>
      <c r="D27" s="379">
        <v>4558</v>
      </c>
      <c r="E27" s="380" t="s">
        <v>156</v>
      </c>
      <c r="F27" s="161">
        <v>4888</v>
      </c>
      <c r="G27" s="161">
        <v>429</v>
      </c>
      <c r="H27" s="382">
        <v>1180</v>
      </c>
      <c r="I27" s="382" t="s">
        <v>156</v>
      </c>
      <c r="J27" s="382" t="s">
        <v>156</v>
      </c>
      <c r="K27" s="382" t="s">
        <v>156</v>
      </c>
      <c r="L27" s="382" t="s">
        <v>156</v>
      </c>
      <c r="M27" s="382" t="s">
        <v>156</v>
      </c>
      <c r="N27" s="161">
        <v>10803</v>
      </c>
      <c r="O27" s="161">
        <v>84</v>
      </c>
      <c r="P27" s="161">
        <v>89</v>
      </c>
      <c r="Q27" s="564" t="s">
        <v>156</v>
      </c>
      <c r="R27" s="564" t="s">
        <v>156</v>
      </c>
      <c r="S27" s="564" t="s">
        <v>156</v>
      </c>
    </row>
    <row r="28" spans="1:19" ht="12">
      <c r="A28" s="161"/>
      <c r="B28" s="162" t="s">
        <v>138</v>
      </c>
      <c r="C28" s="379">
        <v>4521</v>
      </c>
      <c r="D28" s="379">
        <v>123</v>
      </c>
      <c r="E28" s="379">
        <v>7</v>
      </c>
      <c r="F28" s="161">
        <v>1184</v>
      </c>
      <c r="G28" s="161">
        <v>2441</v>
      </c>
      <c r="H28" s="161">
        <v>766</v>
      </c>
      <c r="I28" s="161">
        <v>484</v>
      </c>
      <c r="J28" s="161">
        <v>7</v>
      </c>
      <c r="K28" s="161">
        <v>233</v>
      </c>
      <c r="L28" s="161">
        <v>231</v>
      </c>
      <c r="M28" s="161">
        <v>13</v>
      </c>
      <c r="N28" s="161">
        <v>4070</v>
      </c>
      <c r="O28" s="161">
        <v>1372</v>
      </c>
      <c r="P28" s="161">
        <v>596</v>
      </c>
      <c r="Q28" s="564">
        <v>577</v>
      </c>
      <c r="R28" s="564">
        <v>181</v>
      </c>
      <c r="S28" s="564">
        <v>143</v>
      </c>
    </row>
    <row r="29" spans="1:19" ht="12">
      <c r="A29" s="161"/>
      <c r="B29" s="162" t="s">
        <v>57</v>
      </c>
      <c r="C29" s="379">
        <v>5983</v>
      </c>
      <c r="D29" s="379">
        <v>306</v>
      </c>
      <c r="E29" s="379">
        <v>165</v>
      </c>
      <c r="F29" s="161">
        <v>1252</v>
      </c>
      <c r="G29" s="161">
        <v>2834</v>
      </c>
      <c r="H29" s="161">
        <v>1426</v>
      </c>
      <c r="I29" s="161">
        <v>3235</v>
      </c>
      <c r="J29" s="161">
        <v>165</v>
      </c>
      <c r="K29" s="161">
        <v>1038</v>
      </c>
      <c r="L29" s="161">
        <v>1856</v>
      </c>
      <c r="M29" s="161">
        <v>176</v>
      </c>
      <c r="N29" s="161">
        <v>5505</v>
      </c>
      <c r="O29" s="161">
        <v>1264</v>
      </c>
      <c r="P29" s="161">
        <v>1056</v>
      </c>
      <c r="Q29" s="576">
        <v>3236</v>
      </c>
      <c r="R29" s="576">
        <v>1013</v>
      </c>
      <c r="S29" s="576">
        <v>820</v>
      </c>
    </row>
    <row r="30" spans="1:19" ht="12">
      <c r="A30" s="161"/>
      <c r="B30" s="162" t="s">
        <v>58</v>
      </c>
      <c r="C30" s="379">
        <v>5874</v>
      </c>
      <c r="D30" s="379">
        <v>243</v>
      </c>
      <c r="E30" s="379">
        <v>250</v>
      </c>
      <c r="F30" s="161">
        <v>979</v>
      </c>
      <c r="G30" s="161">
        <v>2739</v>
      </c>
      <c r="H30" s="161">
        <v>1663</v>
      </c>
      <c r="I30" s="161">
        <v>4129</v>
      </c>
      <c r="J30" s="161">
        <v>250</v>
      </c>
      <c r="K30" s="161">
        <v>968</v>
      </c>
      <c r="L30" s="161">
        <v>2668</v>
      </c>
      <c r="M30" s="161">
        <v>243</v>
      </c>
      <c r="N30" s="161">
        <v>5033</v>
      </c>
      <c r="O30" s="161">
        <v>1126</v>
      </c>
      <c r="P30" s="161">
        <v>736</v>
      </c>
      <c r="Q30" s="576">
        <v>3342</v>
      </c>
      <c r="R30" s="576">
        <v>1118</v>
      </c>
      <c r="S30" s="576">
        <v>728</v>
      </c>
    </row>
    <row r="31" spans="1:19" ht="12">
      <c r="A31" s="161"/>
      <c r="B31" s="162" t="s">
        <v>59</v>
      </c>
      <c r="C31" s="379">
        <v>5038</v>
      </c>
      <c r="D31" s="379">
        <v>199</v>
      </c>
      <c r="E31" s="379">
        <v>270</v>
      </c>
      <c r="F31" s="161">
        <v>752</v>
      </c>
      <c r="G31" s="161">
        <v>2461</v>
      </c>
      <c r="H31" s="161">
        <v>1356</v>
      </c>
      <c r="I31" s="161">
        <v>3555</v>
      </c>
      <c r="J31" s="161">
        <v>270</v>
      </c>
      <c r="K31" s="161">
        <v>751</v>
      </c>
      <c r="L31" s="161">
        <v>2449</v>
      </c>
      <c r="M31" s="161">
        <v>85</v>
      </c>
      <c r="N31" s="161">
        <v>4758</v>
      </c>
      <c r="O31" s="161">
        <v>1341</v>
      </c>
      <c r="P31" s="161">
        <v>815</v>
      </c>
      <c r="Q31" s="576">
        <v>3282</v>
      </c>
      <c r="R31" s="576">
        <v>1340</v>
      </c>
      <c r="S31" s="576">
        <v>812</v>
      </c>
    </row>
    <row r="32" spans="1:19" ht="12">
      <c r="A32" s="161"/>
      <c r="B32" s="162" t="s">
        <v>60</v>
      </c>
      <c r="C32" s="379">
        <v>5502</v>
      </c>
      <c r="D32" s="379">
        <v>219</v>
      </c>
      <c r="E32" s="379">
        <v>304</v>
      </c>
      <c r="F32" s="161">
        <v>701</v>
      </c>
      <c r="G32" s="161">
        <v>2943</v>
      </c>
      <c r="H32" s="161">
        <v>1335</v>
      </c>
      <c r="I32" s="161">
        <v>4015</v>
      </c>
      <c r="J32" s="161">
        <v>304</v>
      </c>
      <c r="K32" s="161">
        <v>701</v>
      </c>
      <c r="L32" s="161">
        <v>2941</v>
      </c>
      <c r="M32" s="161">
        <v>69</v>
      </c>
      <c r="N32" s="161">
        <v>5030</v>
      </c>
      <c r="O32" s="161">
        <v>1527</v>
      </c>
      <c r="P32" s="161">
        <v>907</v>
      </c>
      <c r="Q32" s="576">
        <v>3542</v>
      </c>
      <c r="R32" s="576">
        <v>1526</v>
      </c>
      <c r="S32" s="576">
        <v>905</v>
      </c>
    </row>
    <row r="33" spans="1:19" ht="12">
      <c r="A33" s="161"/>
      <c r="B33" s="162" t="s">
        <v>61</v>
      </c>
      <c r="C33" s="379">
        <v>5948</v>
      </c>
      <c r="D33" s="379">
        <v>198</v>
      </c>
      <c r="E33" s="379">
        <v>361</v>
      </c>
      <c r="F33" s="161">
        <v>694</v>
      </c>
      <c r="G33" s="161">
        <v>3355</v>
      </c>
      <c r="H33" s="161">
        <v>1340</v>
      </c>
      <c r="I33" s="161">
        <v>4468</v>
      </c>
      <c r="J33" s="161">
        <v>361</v>
      </c>
      <c r="K33" s="161">
        <v>694</v>
      </c>
      <c r="L33" s="161">
        <v>3354</v>
      </c>
      <c r="M33" s="161">
        <v>59</v>
      </c>
      <c r="N33" s="161">
        <v>5353</v>
      </c>
      <c r="O33" s="161">
        <v>1703</v>
      </c>
      <c r="P33" s="161">
        <v>1003</v>
      </c>
      <c r="Q33" s="576">
        <v>3874</v>
      </c>
      <c r="R33" s="576">
        <v>1703</v>
      </c>
      <c r="S33" s="576">
        <v>1003</v>
      </c>
    </row>
    <row r="34" spans="1:19" ht="12">
      <c r="A34" s="161"/>
      <c r="B34" s="162" t="s">
        <v>62</v>
      </c>
      <c r="C34" s="379">
        <v>7408</v>
      </c>
      <c r="D34" s="379">
        <v>255</v>
      </c>
      <c r="E34" s="379">
        <v>453</v>
      </c>
      <c r="F34" s="161">
        <v>809</v>
      </c>
      <c r="G34" s="161">
        <v>4355</v>
      </c>
      <c r="H34" s="161">
        <v>1536</v>
      </c>
      <c r="I34" s="161">
        <v>5694</v>
      </c>
      <c r="J34" s="161">
        <v>453</v>
      </c>
      <c r="K34" s="161">
        <v>809</v>
      </c>
      <c r="L34" s="161">
        <v>4354</v>
      </c>
      <c r="M34" s="161">
        <v>78</v>
      </c>
      <c r="N34" s="161">
        <v>6161</v>
      </c>
      <c r="O34" s="161">
        <v>1900</v>
      </c>
      <c r="P34" s="161">
        <v>1145</v>
      </c>
      <c r="Q34" s="576">
        <v>4447</v>
      </c>
      <c r="R34" s="576">
        <v>1900</v>
      </c>
      <c r="S34" s="576">
        <v>1144</v>
      </c>
    </row>
    <row r="35" spans="1:19" ht="12">
      <c r="A35" s="161"/>
      <c r="B35" s="162" t="s">
        <v>63</v>
      </c>
      <c r="C35" s="379">
        <v>7204</v>
      </c>
      <c r="D35" s="379">
        <v>241</v>
      </c>
      <c r="E35" s="379">
        <v>434</v>
      </c>
      <c r="F35" s="161">
        <v>685</v>
      </c>
      <c r="G35" s="161">
        <v>4488</v>
      </c>
      <c r="H35" s="161">
        <v>1356</v>
      </c>
      <c r="I35" s="161">
        <v>5670</v>
      </c>
      <c r="J35" s="161">
        <v>434</v>
      </c>
      <c r="K35" s="161">
        <v>684</v>
      </c>
      <c r="L35" s="161">
        <v>4487</v>
      </c>
      <c r="M35" s="161">
        <v>65</v>
      </c>
      <c r="N35" s="161">
        <v>5378</v>
      </c>
      <c r="O35" s="161">
        <v>1528</v>
      </c>
      <c r="P35" s="161">
        <v>1073</v>
      </c>
      <c r="Q35" s="576">
        <v>3845</v>
      </c>
      <c r="R35" s="576">
        <v>1528</v>
      </c>
      <c r="S35" s="576">
        <v>1073</v>
      </c>
    </row>
    <row r="36" spans="1:19" ht="12">
      <c r="A36" s="161"/>
      <c r="B36" s="162" t="s">
        <v>64</v>
      </c>
      <c r="C36" s="379">
        <v>5687</v>
      </c>
      <c r="D36" s="379">
        <v>266</v>
      </c>
      <c r="E36" s="379">
        <v>375</v>
      </c>
      <c r="F36" s="161">
        <v>548</v>
      </c>
      <c r="G36" s="161">
        <v>3627</v>
      </c>
      <c r="H36" s="161">
        <v>871</v>
      </c>
      <c r="I36" s="161">
        <v>4604</v>
      </c>
      <c r="J36" s="161">
        <v>375</v>
      </c>
      <c r="K36" s="161">
        <v>548</v>
      </c>
      <c r="L36" s="161">
        <v>3627</v>
      </c>
      <c r="M36" s="161">
        <v>54</v>
      </c>
      <c r="N36" s="161">
        <v>4113</v>
      </c>
      <c r="O36" s="161">
        <v>1174</v>
      </c>
      <c r="P36" s="161">
        <v>822</v>
      </c>
      <c r="Q36" s="576">
        <v>3029</v>
      </c>
      <c r="R36" s="576">
        <v>1173</v>
      </c>
      <c r="S36" s="576">
        <v>822</v>
      </c>
    </row>
    <row r="37" spans="1:19" ht="12">
      <c r="A37" s="161"/>
      <c r="B37" s="162" t="s">
        <v>65</v>
      </c>
      <c r="C37" s="379">
        <v>3799</v>
      </c>
      <c r="D37" s="379">
        <v>461</v>
      </c>
      <c r="E37" s="379">
        <v>295</v>
      </c>
      <c r="F37" s="161">
        <v>467</v>
      </c>
      <c r="G37" s="161">
        <v>2143</v>
      </c>
      <c r="H37" s="161">
        <v>433</v>
      </c>
      <c r="I37" s="161">
        <v>2945</v>
      </c>
      <c r="J37" s="161">
        <v>295</v>
      </c>
      <c r="K37" s="161">
        <v>467</v>
      </c>
      <c r="L37" s="161">
        <v>2143</v>
      </c>
      <c r="M37" s="161">
        <v>40</v>
      </c>
      <c r="N37" s="161">
        <v>3382</v>
      </c>
      <c r="O37" s="161">
        <v>984</v>
      </c>
      <c r="P37" s="161">
        <v>688</v>
      </c>
      <c r="Q37" s="576">
        <v>2527</v>
      </c>
      <c r="R37" s="576">
        <v>984</v>
      </c>
      <c r="S37" s="576">
        <v>687</v>
      </c>
    </row>
    <row r="38" spans="1:19" ht="12">
      <c r="A38" s="161"/>
      <c r="B38" s="162" t="s">
        <v>66</v>
      </c>
      <c r="C38" s="379">
        <v>3587</v>
      </c>
      <c r="D38" s="379">
        <v>1199</v>
      </c>
      <c r="E38" s="379">
        <v>252</v>
      </c>
      <c r="F38" s="161">
        <v>485</v>
      </c>
      <c r="G38" s="161">
        <v>1274</v>
      </c>
      <c r="H38" s="161">
        <v>377</v>
      </c>
      <c r="I38" s="161">
        <v>2059</v>
      </c>
      <c r="J38" s="161">
        <v>252</v>
      </c>
      <c r="K38" s="161">
        <v>485</v>
      </c>
      <c r="L38" s="161">
        <v>1274</v>
      </c>
      <c r="M38" s="161">
        <v>48</v>
      </c>
      <c r="N38" s="161">
        <v>3224</v>
      </c>
      <c r="O38" s="161">
        <v>553</v>
      </c>
      <c r="P38" s="161">
        <v>315</v>
      </c>
      <c r="Q38" s="576">
        <v>1696</v>
      </c>
      <c r="R38" s="576">
        <v>553</v>
      </c>
      <c r="S38" s="576">
        <v>315</v>
      </c>
    </row>
    <row r="39" spans="1:19" ht="12">
      <c r="A39" s="161"/>
      <c r="B39" s="162" t="s">
        <v>67</v>
      </c>
      <c r="C39" s="379">
        <v>4237</v>
      </c>
      <c r="D39" s="379">
        <v>2146</v>
      </c>
      <c r="E39" s="379">
        <v>255</v>
      </c>
      <c r="F39" s="161">
        <v>499</v>
      </c>
      <c r="G39" s="161">
        <v>923</v>
      </c>
      <c r="H39" s="161">
        <v>414</v>
      </c>
      <c r="I39" s="161">
        <v>1754</v>
      </c>
      <c r="J39" s="161">
        <v>255</v>
      </c>
      <c r="K39" s="161">
        <v>499</v>
      </c>
      <c r="L39" s="161">
        <v>921</v>
      </c>
      <c r="M39" s="382">
        <v>79</v>
      </c>
      <c r="N39" s="161">
        <v>3967</v>
      </c>
      <c r="O39" s="161">
        <v>404</v>
      </c>
      <c r="P39" s="161">
        <v>198</v>
      </c>
      <c r="Q39" s="576">
        <v>1486</v>
      </c>
      <c r="R39" s="576">
        <v>404</v>
      </c>
      <c r="S39" s="576">
        <v>198</v>
      </c>
    </row>
    <row r="40" spans="1:19" ht="12">
      <c r="A40" s="161"/>
      <c r="B40" s="162" t="s">
        <v>68</v>
      </c>
      <c r="C40" s="379">
        <v>2873</v>
      </c>
      <c r="D40" s="379">
        <v>1941</v>
      </c>
      <c r="E40" s="379">
        <v>123</v>
      </c>
      <c r="F40" s="161">
        <v>195</v>
      </c>
      <c r="G40" s="161">
        <v>289</v>
      </c>
      <c r="H40" s="161">
        <v>325</v>
      </c>
      <c r="I40" s="161">
        <v>648</v>
      </c>
      <c r="J40" s="161">
        <v>123</v>
      </c>
      <c r="K40" s="161">
        <v>195</v>
      </c>
      <c r="L40" s="161">
        <v>288</v>
      </c>
      <c r="M40" s="382">
        <v>42</v>
      </c>
      <c r="N40" s="161">
        <v>2772</v>
      </c>
      <c r="O40" s="161">
        <v>106</v>
      </c>
      <c r="P40" s="161">
        <v>58</v>
      </c>
      <c r="Q40" s="576">
        <v>548</v>
      </c>
      <c r="R40" s="576">
        <v>106</v>
      </c>
      <c r="S40" s="576">
        <v>58</v>
      </c>
    </row>
    <row r="41" spans="1:19" ht="12">
      <c r="A41" s="161"/>
      <c r="B41" s="162" t="s">
        <v>139</v>
      </c>
      <c r="C41" s="379">
        <v>1768</v>
      </c>
      <c r="D41" s="379">
        <v>1349</v>
      </c>
      <c r="E41" s="379">
        <v>45</v>
      </c>
      <c r="F41" s="161">
        <v>66</v>
      </c>
      <c r="G41" s="382">
        <v>70</v>
      </c>
      <c r="H41" s="161">
        <v>238</v>
      </c>
      <c r="I41" s="161">
        <v>219</v>
      </c>
      <c r="J41" s="161">
        <v>45</v>
      </c>
      <c r="K41" s="382">
        <v>66</v>
      </c>
      <c r="L41" s="161">
        <v>70</v>
      </c>
      <c r="M41" s="382">
        <v>38</v>
      </c>
      <c r="N41" s="161">
        <v>1738</v>
      </c>
      <c r="O41" s="161">
        <v>13</v>
      </c>
      <c r="P41" s="161">
        <v>20</v>
      </c>
      <c r="Q41" s="576">
        <v>189</v>
      </c>
      <c r="R41" s="576">
        <v>13</v>
      </c>
      <c r="S41" s="576">
        <v>20</v>
      </c>
    </row>
    <row r="42" spans="1:19" ht="12">
      <c r="A42" s="161"/>
      <c r="B42" s="162" t="s">
        <v>140</v>
      </c>
      <c r="C42" s="379">
        <v>1227</v>
      </c>
      <c r="D42" s="379">
        <v>1009</v>
      </c>
      <c r="E42" s="379">
        <v>22</v>
      </c>
      <c r="F42" s="161">
        <v>22</v>
      </c>
      <c r="G42" s="382">
        <v>25</v>
      </c>
      <c r="H42" s="161">
        <v>149</v>
      </c>
      <c r="I42" s="161">
        <v>85</v>
      </c>
      <c r="J42" s="161">
        <v>22</v>
      </c>
      <c r="K42" s="382">
        <v>22</v>
      </c>
      <c r="L42" s="161">
        <v>25</v>
      </c>
      <c r="M42" s="382">
        <v>16</v>
      </c>
      <c r="N42" s="161">
        <v>1213</v>
      </c>
      <c r="O42" s="382">
        <v>4</v>
      </c>
      <c r="P42" s="161">
        <v>3</v>
      </c>
      <c r="Q42" s="576">
        <v>71</v>
      </c>
      <c r="R42" s="564">
        <v>4</v>
      </c>
      <c r="S42" s="576">
        <v>3</v>
      </c>
    </row>
    <row r="43" spans="1:19" ht="12">
      <c r="A43" s="161"/>
      <c r="B43" s="309" t="s">
        <v>447</v>
      </c>
      <c r="C43" s="379">
        <v>1795</v>
      </c>
      <c r="D43" s="380" t="s">
        <v>534</v>
      </c>
      <c r="E43" s="380" t="s">
        <v>534</v>
      </c>
      <c r="F43" s="380" t="s">
        <v>534</v>
      </c>
      <c r="G43" s="380" t="s">
        <v>534</v>
      </c>
      <c r="H43" s="161">
        <v>1795</v>
      </c>
      <c r="I43" s="382" t="s">
        <v>534</v>
      </c>
      <c r="J43" s="382" t="s">
        <v>534</v>
      </c>
      <c r="K43" s="382" t="s">
        <v>534</v>
      </c>
      <c r="L43" s="382" t="s">
        <v>534</v>
      </c>
      <c r="M43" s="382" t="s">
        <v>534</v>
      </c>
      <c r="N43" s="161">
        <v>1795</v>
      </c>
      <c r="O43" s="382" t="s">
        <v>534</v>
      </c>
      <c r="P43" s="382" t="s">
        <v>534</v>
      </c>
      <c r="Q43" s="564" t="s">
        <v>534</v>
      </c>
      <c r="R43" s="564" t="s">
        <v>534</v>
      </c>
      <c r="S43" s="564" t="s">
        <v>534</v>
      </c>
    </row>
    <row r="44" spans="1:19" ht="12">
      <c r="A44" s="161"/>
      <c r="B44" s="309"/>
      <c r="C44" s="379"/>
      <c r="D44" s="380"/>
      <c r="E44" s="380"/>
      <c r="F44" s="382"/>
      <c r="G44" s="382"/>
      <c r="H44" s="161"/>
      <c r="I44" s="161"/>
      <c r="J44" s="161"/>
      <c r="K44" s="161"/>
      <c r="L44" s="161"/>
      <c r="M44" s="161"/>
      <c r="N44" s="161"/>
      <c r="O44" s="161"/>
      <c r="P44" s="161"/>
      <c r="Q44" s="576"/>
      <c r="R44" s="576"/>
      <c r="S44" s="576"/>
    </row>
    <row r="45" spans="1:19" s="74" customFormat="1" ht="12">
      <c r="A45" s="447" t="s">
        <v>11</v>
      </c>
      <c r="B45" s="448"/>
      <c r="C45" s="379">
        <v>87856</v>
      </c>
      <c r="D45" s="379">
        <v>26240</v>
      </c>
      <c r="E45" s="379">
        <v>2867</v>
      </c>
      <c r="F45" s="161">
        <v>21476</v>
      </c>
      <c r="G45" s="161">
        <v>22890</v>
      </c>
      <c r="H45" s="161">
        <v>14383</v>
      </c>
      <c r="I45" s="161">
        <v>38658</v>
      </c>
      <c r="J45" s="161">
        <v>2867</v>
      </c>
      <c r="K45" s="161">
        <v>15804</v>
      </c>
      <c r="L45" s="161">
        <v>19098</v>
      </c>
      <c r="M45" s="161">
        <v>889</v>
      </c>
      <c r="N45" s="161">
        <v>90214</v>
      </c>
      <c r="O45" s="161">
        <v>14796</v>
      </c>
      <c r="P45" s="161">
        <v>10120</v>
      </c>
      <c r="Q45" s="576">
        <v>42881</v>
      </c>
      <c r="R45" s="576">
        <v>13592</v>
      </c>
      <c r="S45" s="576">
        <v>9433</v>
      </c>
    </row>
    <row r="46" spans="1:19" ht="12">
      <c r="A46" s="161"/>
      <c r="B46" s="381" t="s">
        <v>233</v>
      </c>
      <c r="C46" s="379">
        <v>10509</v>
      </c>
      <c r="D46" s="379">
        <v>4270</v>
      </c>
      <c r="E46" s="380" t="s">
        <v>156</v>
      </c>
      <c r="F46" s="161">
        <v>4674</v>
      </c>
      <c r="G46" s="161">
        <v>441</v>
      </c>
      <c r="H46" s="382">
        <v>1124</v>
      </c>
      <c r="I46" s="382" t="s">
        <v>156</v>
      </c>
      <c r="J46" s="384" t="s">
        <v>156</v>
      </c>
      <c r="K46" s="382" t="s">
        <v>156</v>
      </c>
      <c r="L46" s="382" t="s">
        <v>156</v>
      </c>
      <c r="M46" s="382" t="s">
        <v>156</v>
      </c>
      <c r="N46" s="161">
        <v>10153</v>
      </c>
      <c r="O46" s="161">
        <v>49</v>
      </c>
      <c r="P46" s="161">
        <v>31</v>
      </c>
      <c r="Q46" s="564" t="s">
        <v>156</v>
      </c>
      <c r="R46" s="564" t="s">
        <v>156</v>
      </c>
      <c r="S46" s="564" t="s">
        <v>156</v>
      </c>
    </row>
    <row r="47" spans="1:19" ht="12">
      <c r="A47" s="161"/>
      <c r="B47" s="162" t="s">
        <v>138</v>
      </c>
      <c r="C47" s="379">
        <v>4633</v>
      </c>
      <c r="D47" s="379">
        <v>108</v>
      </c>
      <c r="E47" s="380">
        <v>6</v>
      </c>
      <c r="F47" s="161">
        <v>1045</v>
      </c>
      <c r="G47" s="161">
        <v>2733</v>
      </c>
      <c r="H47" s="161">
        <v>741</v>
      </c>
      <c r="I47" s="161">
        <v>658</v>
      </c>
      <c r="J47" s="382">
        <v>6</v>
      </c>
      <c r="K47" s="161">
        <v>307</v>
      </c>
      <c r="L47" s="161">
        <v>326</v>
      </c>
      <c r="M47" s="161">
        <v>19</v>
      </c>
      <c r="N47" s="161">
        <v>3574</v>
      </c>
      <c r="O47" s="161">
        <v>1079</v>
      </c>
      <c r="P47" s="161">
        <v>566</v>
      </c>
      <c r="Q47" s="576">
        <v>867</v>
      </c>
      <c r="R47" s="576">
        <v>292</v>
      </c>
      <c r="S47" s="576">
        <v>237</v>
      </c>
    </row>
    <row r="48" spans="1:19" ht="12">
      <c r="A48" s="161"/>
      <c r="B48" s="162" t="s">
        <v>57</v>
      </c>
      <c r="C48" s="379">
        <v>7213</v>
      </c>
      <c r="D48" s="379">
        <v>283</v>
      </c>
      <c r="E48" s="379">
        <v>111</v>
      </c>
      <c r="F48" s="161">
        <v>2139</v>
      </c>
      <c r="G48" s="161">
        <v>3187</v>
      </c>
      <c r="H48" s="161">
        <v>1493</v>
      </c>
      <c r="I48" s="161">
        <v>4474</v>
      </c>
      <c r="J48" s="161">
        <v>111</v>
      </c>
      <c r="K48" s="161">
        <v>1898</v>
      </c>
      <c r="L48" s="161">
        <v>2317</v>
      </c>
      <c r="M48" s="161">
        <v>148</v>
      </c>
      <c r="N48" s="161">
        <v>8449</v>
      </c>
      <c r="O48" s="161">
        <v>2324</v>
      </c>
      <c r="P48" s="161">
        <v>2072</v>
      </c>
      <c r="Q48" s="576">
        <v>5899</v>
      </c>
      <c r="R48" s="576">
        <v>1968</v>
      </c>
      <c r="S48" s="576">
        <v>1754</v>
      </c>
    </row>
    <row r="49" spans="1:19" ht="12">
      <c r="A49" s="161"/>
      <c r="B49" s="162" t="s">
        <v>58</v>
      </c>
      <c r="C49" s="379">
        <v>6811</v>
      </c>
      <c r="D49" s="379">
        <v>551</v>
      </c>
      <c r="E49" s="379">
        <v>242</v>
      </c>
      <c r="F49" s="161">
        <v>1631</v>
      </c>
      <c r="G49" s="161">
        <v>2865</v>
      </c>
      <c r="H49" s="161">
        <v>1522</v>
      </c>
      <c r="I49" s="161">
        <v>4840</v>
      </c>
      <c r="J49" s="161">
        <v>242</v>
      </c>
      <c r="K49" s="161">
        <v>1621</v>
      </c>
      <c r="L49" s="161">
        <v>2826</v>
      </c>
      <c r="M49" s="161">
        <v>151</v>
      </c>
      <c r="N49" s="161">
        <v>7452</v>
      </c>
      <c r="O49" s="161">
        <v>1885</v>
      </c>
      <c r="P49" s="161">
        <v>1585</v>
      </c>
      <c r="Q49" s="576">
        <v>5511</v>
      </c>
      <c r="R49" s="576">
        <v>1880</v>
      </c>
      <c r="S49" s="576">
        <v>1581</v>
      </c>
    </row>
    <row r="50" spans="1:19" ht="12">
      <c r="A50" s="161"/>
      <c r="B50" s="162" t="s">
        <v>59</v>
      </c>
      <c r="C50" s="379">
        <v>5568</v>
      </c>
      <c r="D50" s="379">
        <v>844</v>
      </c>
      <c r="E50" s="379">
        <v>254</v>
      </c>
      <c r="F50" s="161">
        <v>1159</v>
      </c>
      <c r="G50" s="161">
        <v>2125</v>
      </c>
      <c r="H50" s="161">
        <v>1186</v>
      </c>
      <c r="I50" s="161">
        <v>3596</v>
      </c>
      <c r="J50" s="161">
        <v>254</v>
      </c>
      <c r="K50" s="161">
        <v>1156</v>
      </c>
      <c r="L50" s="161">
        <v>2113</v>
      </c>
      <c r="M50" s="161">
        <v>73</v>
      </c>
      <c r="N50" s="161">
        <v>6419</v>
      </c>
      <c r="O50" s="161">
        <v>1554</v>
      </c>
      <c r="P50" s="161">
        <v>1387</v>
      </c>
      <c r="Q50" s="576">
        <v>4452</v>
      </c>
      <c r="R50" s="576">
        <v>1551</v>
      </c>
      <c r="S50" s="576">
        <v>1384</v>
      </c>
    </row>
    <row r="51" spans="1:19" ht="12">
      <c r="A51" s="161"/>
      <c r="B51" s="162" t="s">
        <v>60</v>
      </c>
      <c r="C51" s="379">
        <v>5812</v>
      </c>
      <c r="D51" s="379">
        <v>1101</v>
      </c>
      <c r="E51" s="379">
        <v>316</v>
      </c>
      <c r="F51" s="161">
        <v>1228</v>
      </c>
      <c r="G51" s="161">
        <v>2002</v>
      </c>
      <c r="H51" s="161">
        <v>1165</v>
      </c>
      <c r="I51" s="161">
        <v>3600</v>
      </c>
      <c r="J51" s="161">
        <v>316</v>
      </c>
      <c r="K51" s="161">
        <v>1226</v>
      </c>
      <c r="L51" s="161">
        <v>1996</v>
      </c>
      <c r="M51" s="161">
        <v>62</v>
      </c>
      <c r="N51" s="161">
        <v>6452</v>
      </c>
      <c r="O51" s="161">
        <v>1473</v>
      </c>
      <c r="P51" s="161">
        <v>1132</v>
      </c>
      <c r="Q51" s="576">
        <v>4241</v>
      </c>
      <c r="R51" s="576">
        <v>1470</v>
      </c>
      <c r="S51" s="576">
        <v>1130</v>
      </c>
    </row>
    <row r="52" spans="1:19" ht="12">
      <c r="A52" s="161"/>
      <c r="B52" s="162" t="s">
        <v>61</v>
      </c>
      <c r="C52" s="379">
        <v>6227</v>
      </c>
      <c r="D52" s="379">
        <v>1277</v>
      </c>
      <c r="E52" s="379">
        <v>311</v>
      </c>
      <c r="F52" s="161">
        <v>1470</v>
      </c>
      <c r="G52" s="161">
        <v>2030</v>
      </c>
      <c r="H52" s="161">
        <v>1139</v>
      </c>
      <c r="I52" s="161">
        <v>3867</v>
      </c>
      <c r="J52" s="161">
        <v>311</v>
      </c>
      <c r="K52" s="161">
        <v>1469</v>
      </c>
      <c r="L52" s="161">
        <v>2027</v>
      </c>
      <c r="M52" s="161">
        <v>60</v>
      </c>
      <c r="N52" s="161">
        <v>6616</v>
      </c>
      <c r="O52" s="161">
        <v>1468</v>
      </c>
      <c r="P52" s="161">
        <v>923</v>
      </c>
      <c r="Q52" s="576">
        <v>4258</v>
      </c>
      <c r="R52" s="576">
        <v>1467</v>
      </c>
      <c r="S52" s="576">
        <v>923</v>
      </c>
    </row>
    <row r="53" spans="1:19" ht="12">
      <c r="A53" s="161"/>
      <c r="B53" s="162" t="s">
        <v>62</v>
      </c>
      <c r="C53" s="379">
        <v>7702</v>
      </c>
      <c r="D53" s="379">
        <v>1483</v>
      </c>
      <c r="E53" s="379">
        <v>355</v>
      </c>
      <c r="F53" s="161">
        <v>2180</v>
      </c>
      <c r="G53" s="161">
        <v>2462</v>
      </c>
      <c r="H53" s="161">
        <v>1222</v>
      </c>
      <c r="I53" s="161">
        <v>5047</v>
      </c>
      <c r="J53" s="161">
        <v>355</v>
      </c>
      <c r="K53" s="161">
        <v>2179</v>
      </c>
      <c r="L53" s="161">
        <v>2453</v>
      </c>
      <c r="M53" s="161">
        <v>60</v>
      </c>
      <c r="N53" s="161">
        <v>7608</v>
      </c>
      <c r="O53" s="161">
        <v>1515</v>
      </c>
      <c r="P53" s="161">
        <v>821</v>
      </c>
      <c r="Q53" s="576">
        <v>4962</v>
      </c>
      <c r="R53" s="576">
        <v>1515</v>
      </c>
      <c r="S53" s="576">
        <v>821</v>
      </c>
    </row>
    <row r="54" spans="1:19" ht="12">
      <c r="A54" s="161"/>
      <c r="B54" s="162" t="s">
        <v>63</v>
      </c>
      <c r="C54" s="379">
        <v>6939</v>
      </c>
      <c r="D54" s="379">
        <v>1525</v>
      </c>
      <c r="E54" s="379">
        <v>340</v>
      </c>
      <c r="F54" s="161">
        <v>2059</v>
      </c>
      <c r="G54" s="161">
        <v>2053</v>
      </c>
      <c r="H54" s="161">
        <v>962</v>
      </c>
      <c r="I54" s="161">
        <v>4503</v>
      </c>
      <c r="J54" s="161">
        <v>340</v>
      </c>
      <c r="K54" s="161">
        <v>2059</v>
      </c>
      <c r="L54" s="161">
        <v>2051</v>
      </c>
      <c r="M54" s="161">
        <v>53</v>
      </c>
      <c r="N54" s="161">
        <v>6807</v>
      </c>
      <c r="O54" s="161">
        <v>1224</v>
      </c>
      <c r="P54" s="161">
        <v>676</v>
      </c>
      <c r="Q54" s="576">
        <v>4373</v>
      </c>
      <c r="R54" s="576">
        <v>1224</v>
      </c>
      <c r="S54" s="576">
        <v>676</v>
      </c>
    </row>
    <row r="55" spans="1:19" ht="12">
      <c r="A55" s="161"/>
      <c r="B55" s="162" t="s">
        <v>64</v>
      </c>
      <c r="C55" s="379">
        <v>5217</v>
      </c>
      <c r="D55" s="379">
        <v>1405</v>
      </c>
      <c r="E55" s="379">
        <v>235</v>
      </c>
      <c r="F55" s="161">
        <v>1567</v>
      </c>
      <c r="G55" s="161">
        <v>1430</v>
      </c>
      <c r="H55" s="161">
        <v>580</v>
      </c>
      <c r="I55" s="161">
        <v>3275</v>
      </c>
      <c r="J55" s="161">
        <v>235</v>
      </c>
      <c r="K55" s="161">
        <v>1567</v>
      </c>
      <c r="L55" s="161">
        <v>1429</v>
      </c>
      <c r="M55" s="161">
        <v>44</v>
      </c>
      <c r="N55" s="161">
        <v>5243</v>
      </c>
      <c r="O55" s="161">
        <v>976</v>
      </c>
      <c r="P55" s="161">
        <v>460</v>
      </c>
      <c r="Q55" s="576">
        <v>3302</v>
      </c>
      <c r="R55" s="576">
        <v>976</v>
      </c>
      <c r="S55" s="576">
        <v>460</v>
      </c>
    </row>
    <row r="56" spans="1:19" ht="12">
      <c r="A56" s="161"/>
      <c r="B56" s="162" t="s">
        <v>65</v>
      </c>
      <c r="C56" s="379">
        <v>3769</v>
      </c>
      <c r="D56" s="379">
        <v>1492</v>
      </c>
      <c r="E56" s="379">
        <v>179</v>
      </c>
      <c r="F56" s="161">
        <v>1006</v>
      </c>
      <c r="G56" s="161">
        <v>772</v>
      </c>
      <c r="H56" s="161">
        <v>320</v>
      </c>
      <c r="I56" s="161">
        <v>2005</v>
      </c>
      <c r="J56" s="161">
        <v>179</v>
      </c>
      <c r="K56" s="161">
        <v>1006</v>
      </c>
      <c r="L56" s="161">
        <v>771</v>
      </c>
      <c r="M56" s="161">
        <v>49</v>
      </c>
      <c r="N56" s="161">
        <v>3978</v>
      </c>
      <c r="O56" s="161">
        <v>664</v>
      </c>
      <c r="P56" s="161">
        <v>300</v>
      </c>
      <c r="Q56" s="576">
        <v>2215</v>
      </c>
      <c r="R56" s="576">
        <v>664</v>
      </c>
      <c r="S56" s="576">
        <v>300</v>
      </c>
    </row>
    <row r="57" spans="1:19" ht="12">
      <c r="A57" s="161"/>
      <c r="B57" s="162" t="s">
        <v>66</v>
      </c>
      <c r="C57" s="379">
        <v>4067</v>
      </c>
      <c r="D57" s="379">
        <v>2426</v>
      </c>
      <c r="E57" s="379">
        <v>178</v>
      </c>
      <c r="F57" s="161">
        <v>701</v>
      </c>
      <c r="G57" s="161">
        <v>425</v>
      </c>
      <c r="H57" s="161">
        <v>337</v>
      </c>
      <c r="I57" s="161">
        <v>1354</v>
      </c>
      <c r="J57" s="161">
        <v>178</v>
      </c>
      <c r="K57" s="161">
        <v>701</v>
      </c>
      <c r="L57" s="161">
        <v>424</v>
      </c>
      <c r="M57" s="161">
        <v>51</v>
      </c>
      <c r="N57" s="161">
        <v>4084</v>
      </c>
      <c r="O57" s="161">
        <v>330</v>
      </c>
      <c r="P57" s="161">
        <v>92</v>
      </c>
      <c r="Q57" s="576">
        <v>1372</v>
      </c>
      <c r="R57" s="576">
        <v>330</v>
      </c>
      <c r="S57" s="576">
        <v>92</v>
      </c>
    </row>
    <row r="58" spans="1:19" ht="12">
      <c r="A58" s="161"/>
      <c r="B58" s="162" t="s">
        <v>67</v>
      </c>
      <c r="C58" s="379">
        <v>4601</v>
      </c>
      <c r="D58" s="379">
        <v>3314</v>
      </c>
      <c r="E58" s="379">
        <v>166</v>
      </c>
      <c r="F58" s="161">
        <v>449</v>
      </c>
      <c r="G58" s="161">
        <v>251</v>
      </c>
      <c r="H58" s="161">
        <v>421</v>
      </c>
      <c r="I58" s="161">
        <v>926</v>
      </c>
      <c r="J58" s="161">
        <v>166</v>
      </c>
      <c r="K58" s="161">
        <v>448</v>
      </c>
      <c r="L58" s="161">
        <v>251</v>
      </c>
      <c r="M58" s="382">
        <v>61</v>
      </c>
      <c r="N58" s="161">
        <v>4598</v>
      </c>
      <c r="O58" s="161">
        <v>180</v>
      </c>
      <c r="P58" s="161">
        <v>54</v>
      </c>
      <c r="Q58" s="576">
        <v>923</v>
      </c>
      <c r="R58" s="576">
        <v>180</v>
      </c>
      <c r="S58" s="576">
        <v>54</v>
      </c>
    </row>
    <row r="59" spans="1:19" ht="12">
      <c r="A59" s="161"/>
      <c r="B59" s="162" t="s">
        <v>68</v>
      </c>
      <c r="C59" s="379">
        <v>3243</v>
      </c>
      <c r="D59" s="379">
        <v>2528</v>
      </c>
      <c r="E59" s="379">
        <v>100</v>
      </c>
      <c r="F59" s="161">
        <v>124</v>
      </c>
      <c r="G59" s="382">
        <v>86</v>
      </c>
      <c r="H59" s="161">
        <v>405</v>
      </c>
      <c r="I59" s="161">
        <v>342</v>
      </c>
      <c r="J59" s="161">
        <v>100</v>
      </c>
      <c r="K59" s="382">
        <v>124</v>
      </c>
      <c r="L59" s="161">
        <v>86</v>
      </c>
      <c r="M59" s="382">
        <v>32</v>
      </c>
      <c r="N59" s="161">
        <v>3242</v>
      </c>
      <c r="O59" s="161">
        <v>62</v>
      </c>
      <c r="P59" s="382">
        <v>16</v>
      </c>
      <c r="Q59" s="576">
        <v>341</v>
      </c>
      <c r="R59" s="577">
        <v>62</v>
      </c>
      <c r="S59" s="564">
        <v>16</v>
      </c>
    </row>
    <row r="60" spans="1:19" ht="12">
      <c r="A60" s="161"/>
      <c r="B60" s="162" t="s">
        <v>139</v>
      </c>
      <c r="C60" s="379">
        <v>2147</v>
      </c>
      <c r="D60" s="379">
        <v>1721</v>
      </c>
      <c r="E60" s="379">
        <v>45</v>
      </c>
      <c r="F60" s="161">
        <v>35</v>
      </c>
      <c r="G60" s="382">
        <v>20</v>
      </c>
      <c r="H60" s="161">
        <v>326</v>
      </c>
      <c r="I60" s="161">
        <v>117</v>
      </c>
      <c r="J60" s="161">
        <v>45</v>
      </c>
      <c r="K60" s="382">
        <v>34</v>
      </c>
      <c r="L60" s="161">
        <v>20</v>
      </c>
      <c r="M60" s="382">
        <v>18</v>
      </c>
      <c r="N60" s="161">
        <v>2144</v>
      </c>
      <c r="O60" s="382">
        <v>11</v>
      </c>
      <c r="P60" s="382">
        <v>5</v>
      </c>
      <c r="Q60" s="576">
        <v>114</v>
      </c>
      <c r="R60" s="564">
        <v>11</v>
      </c>
      <c r="S60" s="564">
        <v>5</v>
      </c>
    </row>
    <row r="61" spans="1:19" ht="12">
      <c r="A61" s="379"/>
      <c r="B61" s="162" t="s">
        <v>140</v>
      </c>
      <c r="C61" s="379">
        <v>2221</v>
      </c>
      <c r="D61" s="379">
        <v>1912</v>
      </c>
      <c r="E61" s="380">
        <v>29</v>
      </c>
      <c r="F61" s="380">
        <v>9</v>
      </c>
      <c r="G61" s="380">
        <v>8</v>
      </c>
      <c r="H61" s="379">
        <v>263</v>
      </c>
      <c r="I61" s="379">
        <v>54</v>
      </c>
      <c r="J61" s="380">
        <v>29</v>
      </c>
      <c r="K61" s="380">
        <v>9</v>
      </c>
      <c r="L61" s="379">
        <v>8</v>
      </c>
      <c r="M61" s="380">
        <v>8</v>
      </c>
      <c r="N61" s="379">
        <v>2218</v>
      </c>
      <c r="O61" s="380">
        <v>2</v>
      </c>
      <c r="P61" s="380" t="s">
        <v>534</v>
      </c>
      <c r="Q61" s="578">
        <v>51</v>
      </c>
      <c r="R61" s="578">
        <v>2</v>
      </c>
      <c r="S61" s="578" t="s">
        <v>534</v>
      </c>
    </row>
    <row r="62" spans="1:19" ht="12.75" thickBot="1">
      <c r="A62" s="385"/>
      <c r="B62" s="312" t="s">
        <v>447</v>
      </c>
      <c r="C62" s="385">
        <v>1177</v>
      </c>
      <c r="D62" s="160" t="s">
        <v>534</v>
      </c>
      <c r="E62" s="160" t="s">
        <v>534</v>
      </c>
      <c r="F62" s="160" t="s">
        <v>534</v>
      </c>
      <c r="G62" s="160" t="s">
        <v>534</v>
      </c>
      <c r="H62" s="385">
        <v>1177</v>
      </c>
      <c r="I62" s="160" t="s">
        <v>534</v>
      </c>
      <c r="J62" s="160" t="s">
        <v>534</v>
      </c>
      <c r="K62" s="160" t="s">
        <v>534</v>
      </c>
      <c r="L62" s="160" t="s">
        <v>534</v>
      </c>
      <c r="M62" s="160" t="s">
        <v>534</v>
      </c>
      <c r="N62" s="385">
        <v>1177</v>
      </c>
      <c r="O62" s="160" t="s">
        <v>534</v>
      </c>
      <c r="P62" s="160" t="s">
        <v>534</v>
      </c>
      <c r="Q62" s="573" t="s">
        <v>534</v>
      </c>
      <c r="R62" s="573" t="s">
        <v>534</v>
      </c>
      <c r="S62" s="573" t="s">
        <v>534</v>
      </c>
    </row>
    <row r="63" spans="1:19" ht="11.25" customHeight="1">
      <c r="A63" s="995"/>
      <c r="B63" s="996"/>
      <c r="C63" s="996"/>
      <c r="D63" s="996"/>
      <c r="E63" s="996"/>
      <c r="F63" s="996"/>
      <c r="G63" s="161"/>
      <c r="H63" s="161"/>
      <c r="I63" s="161"/>
      <c r="J63" s="161"/>
      <c r="K63" s="161"/>
      <c r="L63" s="161"/>
      <c r="M63" s="161"/>
      <c r="N63" s="161"/>
      <c r="O63" s="161"/>
      <c r="P63" s="161"/>
      <c r="Q63" s="161"/>
      <c r="R63" s="386"/>
      <c r="S63" s="382" t="s">
        <v>265</v>
      </c>
    </row>
    <row r="64" spans="1:19" ht="11.25" customHeight="1">
      <c r="A64" s="997"/>
      <c r="B64" s="998"/>
      <c r="C64" s="998"/>
      <c r="D64" s="998"/>
      <c r="E64" s="998"/>
      <c r="F64" s="153"/>
      <c r="G64" s="153"/>
      <c r="H64" s="153"/>
      <c r="I64" s="153"/>
      <c r="J64" s="153"/>
      <c r="K64" s="153"/>
      <c r="L64" s="153"/>
      <c r="M64" s="153"/>
      <c r="N64" s="153"/>
      <c r="O64" s="153"/>
      <c r="P64" s="153"/>
      <c r="Q64" s="153"/>
      <c r="R64" s="153"/>
      <c r="S64" s="153"/>
    </row>
    <row r="65" spans="1:5" ht="11.25" customHeight="1">
      <c r="A65" s="997"/>
      <c r="B65" s="999"/>
      <c r="C65" s="999"/>
      <c r="D65" s="999"/>
      <c r="E65" s="999"/>
    </row>
  </sheetData>
  <sheetProtection/>
  <mergeCells count="10">
    <mergeCell ref="L4:L6"/>
    <mergeCell ref="M4:M6"/>
    <mergeCell ref="A63:F63"/>
    <mergeCell ref="A64:E64"/>
    <mergeCell ref="A65:E65"/>
    <mergeCell ref="A4:B4"/>
    <mergeCell ref="A5:B5"/>
    <mergeCell ref="G4:G6"/>
    <mergeCell ref="H4:H6"/>
    <mergeCell ref="K4:K6"/>
  </mergeCells>
  <printOptions/>
  <pageMargins left="0.7874015748031497" right="0.7874015748031497" top="0.7874015748031497" bottom="0.7874015748031497" header="0.5118110236220472" footer="0.5511811023622047"/>
  <pageSetup horizontalDpi="400" verticalDpi="400" orientation="landscape" paperSize="9" scale="65" r:id="rId1"/>
</worksheet>
</file>

<file path=xl/worksheets/sheet2.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N27" sqref="N27"/>
    </sheetView>
  </sheetViews>
  <sheetFormatPr defaultColWidth="8.796875" defaultRowHeight="15"/>
  <cols>
    <col min="1" max="1" width="5" style="18" customWidth="1"/>
    <col min="2" max="2" width="3.5" style="18" bestFit="1" customWidth="1"/>
    <col min="3" max="3" width="3" style="18" bestFit="1" customWidth="1"/>
    <col min="4" max="4" width="5.5" style="18" bestFit="1" customWidth="1"/>
    <col min="5" max="6" width="9.5" style="18" bestFit="1" customWidth="1"/>
    <col min="7" max="7" width="9.09765625" style="18" bestFit="1" customWidth="1"/>
    <col min="8" max="8" width="7.69921875" style="18" bestFit="1" customWidth="1"/>
    <col min="9" max="9" width="10.5" style="18" bestFit="1" customWidth="1"/>
    <col min="10" max="10" width="9" style="18" customWidth="1"/>
    <col min="11" max="11" width="9.09765625" style="18" bestFit="1" customWidth="1"/>
    <col min="12" max="16384" width="9" style="18" customWidth="1"/>
  </cols>
  <sheetData>
    <row r="1" spans="1:11" ht="14.25">
      <c r="A1" s="779" t="s">
        <v>19</v>
      </c>
      <c r="B1" s="779"/>
      <c r="C1" s="779"/>
      <c r="D1" s="779"/>
      <c r="E1" s="779"/>
      <c r="F1" s="779"/>
      <c r="G1" s="779"/>
      <c r="H1" s="779"/>
      <c r="I1" s="779"/>
      <c r="J1" s="779"/>
      <c r="K1" s="779"/>
    </row>
    <row r="2" ht="13.5">
      <c r="K2" s="82"/>
    </row>
    <row r="3" spans="9:11" ht="14.25" thickBot="1">
      <c r="I3" s="82"/>
      <c r="J3" s="82"/>
      <c r="K3" s="293" t="s">
        <v>0</v>
      </c>
    </row>
    <row r="4" spans="1:11" ht="14.25" customHeight="1">
      <c r="A4" s="780" t="s">
        <v>20</v>
      </c>
      <c r="B4" s="781"/>
      <c r="C4" s="781"/>
      <c r="D4" s="782"/>
      <c r="E4" s="795" t="s">
        <v>21</v>
      </c>
      <c r="F4" s="796"/>
      <c r="G4" s="797"/>
      <c r="H4" s="789" t="s">
        <v>22</v>
      </c>
      <c r="I4" s="800" t="s">
        <v>23</v>
      </c>
      <c r="J4" s="791" t="s">
        <v>24</v>
      </c>
      <c r="K4" s="792"/>
    </row>
    <row r="5" spans="1:11" ht="13.5">
      <c r="A5" s="783"/>
      <c r="B5" s="783"/>
      <c r="C5" s="783"/>
      <c r="D5" s="784"/>
      <c r="E5" s="787" t="s">
        <v>25</v>
      </c>
      <c r="F5" s="798" t="s">
        <v>26</v>
      </c>
      <c r="G5" s="799"/>
      <c r="H5" s="790"/>
      <c r="I5" s="801"/>
      <c r="J5" s="793"/>
      <c r="K5" s="794"/>
    </row>
    <row r="6" spans="1:11" ht="13.5">
      <c r="A6" s="785"/>
      <c r="B6" s="785"/>
      <c r="C6" s="785"/>
      <c r="D6" s="786"/>
      <c r="E6" s="788"/>
      <c r="F6" s="21" t="s">
        <v>27</v>
      </c>
      <c r="G6" s="22" t="s">
        <v>28</v>
      </c>
      <c r="H6" s="788"/>
      <c r="I6" s="802"/>
      <c r="J6" s="21" t="s">
        <v>25</v>
      </c>
      <c r="K6" s="23" t="s">
        <v>29</v>
      </c>
    </row>
    <row r="7" spans="2:11" ht="13.5" hidden="1">
      <c r="B7" s="18">
        <v>45</v>
      </c>
      <c r="D7" s="24"/>
      <c r="E7" s="18">
        <v>19312</v>
      </c>
      <c r="H7" s="25">
        <v>1.5</v>
      </c>
      <c r="J7" s="18">
        <f>ROUND(E7/21880*100,1)</f>
        <v>88.3</v>
      </c>
      <c r="K7" s="18">
        <f>ROUND(H7/6.77*100,1)</f>
        <v>22.2</v>
      </c>
    </row>
    <row r="8" spans="1:11" ht="13.5" hidden="1">
      <c r="A8" s="26" t="s">
        <v>17</v>
      </c>
      <c r="B8" s="26">
        <v>2</v>
      </c>
      <c r="C8" s="26" t="s">
        <v>503</v>
      </c>
      <c r="D8" s="24">
        <v>1990</v>
      </c>
      <c r="E8" s="27">
        <v>110112</v>
      </c>
      <c r="F8" s="27">
        <v>16822</v>
      </c>
      <c r="G8" s="28">
        <v>18</v>
      </c>
      <c r="H8" s="28">
        <v>9.7</v>
      </c>
      <c r="I8" s="28">
        <v>11351.8</v>
      </c>
      <c r="J8" s="18">
        <v>95.2</v>
      </c>
      <c r="K8" s="18">
        <v>57.1</v>
      </c>
    </row>
    <row r="9" spans="1:11" ht="13.5">
      <c r="A9" s="18" t="s">
        <v>580</v>
      </c>
      <c r="B9" s="26">
        <v>12</v>
      </c>
      <c r="C9" s="26" t="s">
        <v>503</v>
      </c>
      <c r="D9" s="24">
        <v>2000</v>
      </c>
      <c r="E9" s="648">
        <v>131507</v>
      </c>
      <c r="F9" s="647">
        <v>8631</v>
      </c>
      <c r="G9" s="642">
        <v>7</v>
      </c>
      <c r="H9" s="651">
        <v>14.72</v>
      </c>
      <c r="I9" s="642">
        <v>8933.9</v>
      </c>
      <c r="J9" s="643">
        <v>98.9</v>
      </c>
      <c r="K9" s="643">
        <v>86.7</v>
      </c>
    </row>
    <row r="10" spans="1:11" ht="13.5">
      <c r="A10" s="26"/>
      <c r="B10" s="26">
        <v>17</v>
      </c>
      <c r="C10" s="26"/>
      <c r="D10" s="24">
        <v>2005</v>
      </c>
      <c r="E10" s="648">
        <v>154746</v>
      </c>
      <c r="F10" s="647">
        <f>E10-E9</f>
        <v>23239</v>
      </c>
      <c r="G10" s="642">
        <f>ROUND(F10/E9*100,1)</f>
        <v>17.7</v>
      </c>
      <c r="H10" s="651">
        <v>15.24</v>
      </c>
      <c r="I10" s="642">
        <v>10153.9</v>
      </c>
      <c r="J10" s="643">
        <f>ROUND(E10/155290*100,1)</f>
        <v>99.6</v>
      </c>
      <c r="K10" s="643">
        <f>ROUND(H10/16.98*100,1)</f>
        <v>89.8</v>
      </c>
    </row>
    <row r="11" spans="1:11" ht="13.5">
      <c r="A11" s="26"/>
      <c r="B11" s="26">
        <v>22</v>
      </c>
      <c r="C11" s="26"/>
      <c r="D11" s="24">
        <v>2010</v>
      </c>
      <c r="E11" s="648">
        <v>164570</v>
      </c>
      <c r="F11" s="647">
        <f>E11-E10</f>
        <v>9824</v>
      </c>
      <c r="G11" s="642">
        <f>ROUND(F11/E10*100,1)</f>
        <v>6.3</v>
      </c>
      <c r="H11" s="651">
        <v>16.13</v>
      </c>
      <c r="I11" s="642">
        <v>10202.7</v>
      </c>
      <c r="J11" s="643">
        <v>99.8</v>
      </c>
      <c r="K11" s="643">
        <f>F11/E11</f>
        <v>0.05969496262988394</v>
      </c>
    </row>
    <row r="12" spans="1:11" ht="13.5">
      <c r="A12" s="478"/>
      <c r="B12" s="478">
        <v>27</v>
      </c>
      <c r="C12" s="478"/>
      <c r="D12" s="479">
        <v>2015</v>
      </c>
      <c r="E12" s="649">
        <v>164024</v>
      </c>
      <c r="F12" s="650">
        <f>E12-E11</f>
        <v>-546</v>
      </c>
      <c r="G12" s="644">
        <f>ROUND(F12/E11*100,1)</f>
        <v>-0.3</v>
      </c>
      <c r="H12" s="652">
        <v>17.3</v>
      </c>
      <c r="I12" s="645">
        <v>9481.16</v>
      </c>
      <c r="J12" s="646">
        <v>100</v>
      </c>
      <c r="K12" s="646">
        <v>100</v>
      </c>
    </row>
    <row r="13" spans="1:11" ht="14.25" thickBot="1">
      <c r="A13" s="478" t="s">
        <v>711</v>
      </c>
      <c r="B13" s="478">
        <v>2</v>
      </c>
      <c r="C13" s="478"/>
      <c r="D13" s="479">
        <v>2020</v>
      </c>
      <c r="E13" s="649">
        <v>171362</v>
      </c>
      <c r="F13" s="650">
        <f>E13-E12</f>
        <v>7338</v>
      </c>
      <c r="G13" s="644">
        <f>ROUND(F13/E12*100,1)</f>
        <v>4.5</v>
      </c>
      <c r="H13" s="652">
        <v>17.3</v>
      </c>
      <c r="I13" s="645">
        <v>9905.3</v>
      </c>
      <c r="J13" s="646">
        <v>100</v>
      </c>
      <c r="K13" s="646">
        <v>100</v>
      </c>
    </row>
    <row r="14" spans="1:11" ht="13.5">
      <c r="A14" s="72" t="s">
        <v>360</v>
      </c>
      <c r="B14" s="72"/>
      <c r="C14" s="72"/>
      <c r="D14" s="72"/>
      <c r="E14" s="72"/>
      <c r="F14" s="72"/>
      <c r="G14" s="72"/>
      <c r="H14" s="72"/>
      <c r="I14" s="72"/>
      <c r="J14" s="72"/>
      <c r="K14" s="95" t="s">
        <v>18</v>
      </c>
    </row>
    <row r="15" ht="13.5">
      <c r="A15" s="18" t="s">
        <v>361</v>
      </c>
    </row>
    <row r="16" ht="13.5">
      <c r="A16" s="18" t="s">
        <v>362</v>
      </c>
    </row>
    <row r="17" ht="13.5">
      <c r="A17" s="18" t="s">
        <v>363</v>
      </c>
    </row>
    <row r="18" spans="9:11" ht="13.5">
      <c r="I18" s="25"/>
      <c r="K18" s="25"/>
    </row>
    <row r="19" spans="9:11" ht="13.5">
      <c r="I19" s="25"/>
      <c r="K19" s="25"/>
    </row>
    <row r="20" spans="9:11" ht="13.5">
      <c r="I20" s="25"/>
      <c r="J20" s="25"/>
      <c r="K20" s="25"/>
    </row>
    <row r="21" spans="9:11" ht="13.5">
      <c r="I21" s="25"/>
      <c r="K21" s="25"/>
    </row>
    <row r="22" spans="9:11" ht="13.5">
      <c r="I22" s="25"/>
      <c r="K22" s="25"/>
    </row>
    <row r="23" spans="9:11" ht="13.5">
      <c r="I23" s="25"/>
      <c r="J23" s="25"/>
      <c r="K23" s="25"/>
    </row>
  </sheetData>
  <sheetProtection/>
  <mergeCells count="8">
    <mergeCell ref="A1:K1"/>
    <mergeCell ref="A4:D6"/>
    <mergeCell ref="E5:E6"/>
    <mergeCell ref="H4:H6"/>
    <mergeCell ref="J4:K5"/>
    <mergeCell ref="E4:G4"/>
    <mergeCell ref="F5:G5"/>
    <mergeCell ref="I4:I6"/>
  </mergeCells>
  <printOptions/>
  <pageMargins left="0.7874015748031497" right="0.7874015748031497" top="0.984251968503937" bottom="0.984251968503937" header="0.5118110236220472" footer="0.5118110236220472"/>
  <pageSetup horizontalDpi="400" verticalDpi="400" orientation="portrait" paperSize="9" r:id="rId1"/>
</worksheet>
</file>

<file path=xl/worksheets/sheet20.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R36" sqref="R36"/>
    </sheetView>
  </sheetViews>
  <sheetFormatPr defaultColWidth="8.796875" defaultRowHeight="15"/>
  <cols>
    <col min="1" max="2" width="1.69921875" style="180" customWidth="1"/>
    <col min="3" max="3" width="14.5" style="180" customWidth="1"/>
    <col min="4" max="6" width="11" style="180" customWidth="1"/>
    <col min="7" max="8" width="1.69921875" style="180" customWidth="1"/>
    <col min="9" max="9" width="14.5" style="180" customWidth="1"/>
    <col min="10" max="12" width="11" style="180" customWidth="1"/>
    <col min="13" max="16384" width="9" style="180" customWidth="1"/>
  </cols>
  <sheetData>
    <row r="1" spans="1:12" ht="15.75" customHeight="1">
      <c r="A1" s="1006" t="s">
        <v>618</v>
      </c>
      <c r="B1" s="1006"/>
      <c r="C1" s="1006"/>
      <c r="D1" s="1006"/>
      <c r="E1" s="1006"/>
      <c r="F1" s="1006"/>
      <c r="G1" s="1006"/>
      <c r="H1" s="1006"/>
      <c r="I1" s="1006"/>
      <c r="J1" s="1006"/>
      <c r="K1" s="1006"/>
      <c r="L1" s="1006"/>
    </row>
    <row r="2" spans="1:7" ht="15.75" customHeight="1">
      <c r="A2" s="717"/>
      <c r="B2" s="717"/>
      <c r="C2" s="717"/>
      <c r="D2" s="717"/>
      <c r="E2" s="717"/>
      <c r="F2" s="717"/>
      <c r="G2" s="717"/>
    </row>
    <row r="3" spans="1:12" ht="15.75" customHeight="1" thickBot="1">
      <c r="A3" s="179"/>
      <c r="B3" s="179"/>
      <c r="C3" s="179"/>
      <c r="D3" s="179"/>
      <c r="E3" s="179"/>
      <c r="F3" s="179"/>
      <c r="G3" s="179"/>
      <c r="H3" s="179"/>
      <c r="I3" s="179"/>
      <c r="K3" s="179"/>
      <c r="L3" s="181" t="s">
        <v>792</v>
      </c>
    </row>
    <row r="4" spans="1:12" ht="15.75" customHeight="1">
      <c r="A4" s="180" t="s">
        <v>266</v>
      </c>
      <c r="C4" s="711"/>
      <c r="D4" s="1007" t="s">
        <v>795</v>
      </c>
      <c r="E4" s="711" t="s">
        <v>793</v>
      </c>
      <c r="F4" s="712" t="s">
        <v>267</v>
      </c>
      <c r="G4" s="180" t="s">
        <v>266</v>
      </c>
      <c r="I4" s="711"/>
      <c r="J4" s="1007" t="s">
        <v>795</v>
      </c>
      <c r="K4" s="711" t="s">
        <v>267</v>
      </c>
      <c r="L4" s="718" t="s">
        <v>267</v>
      </c>
    </row>
    <row r="5" spans="1:12" ht="15.75" customHeight="1">
      <c r="A5" s="719" t="s">
        <v>268</v>
      </c>
      <c r="B5" s="720"/>
      <c r="C5" s="713"/>
      <c r="D5" s="1008"/>
      <c r="E5" s="713" t="s">
        <v>269</v>
      </c>
      <c r="F5" s="714" t="s">
        <v>270</v>
      </c>
      <c r="G5" s="721" t="s">
        <v>268</v>
      </c>
      <c r="H5" s="720"/>
      <c r="I5" s="713"/>
      <c r="J5" s="1008"/>
      <c r="K5" s="713" t="s">
        <v>269</v>
      </c>
      <c r="L5" s="722" t="s">
        <v>270</v>
      </c>
    </row>
    <row r="6" spans="1:12" ht="15.75" customHeight="1">
      <c r="A6" s="723"/>
      <c r="B6" s="723"/>
      <c r="C6" s="724"/>
      <c r="D6" s="484"/>
      <c r="E6" s="484"/>
      <c r="F6" s="556"/>
      <c r="G6" s="1009" t="s">
        <v>271</v>
      </c>
      <c r="H6" s="1010"/>
      <c r="I6" s="1005"/>
      <c r="J6" s="554">
        <v>45866</v>
      </c>
      <c r="K6" s="726">
        <f>E8-E16</f>
        <v>73873</v>
      </c>
      <c r="L6" s="726">
        <f>F8-F16</f>
        <v>6346</v>
      </c>
    </row>
    <row r="7" spans="1:12" ht="15.75" customHeight="1">
      <c r="A7" s="723" t="s">
        <v>272</v>
      </c>
      <c r="B7" s="723"/>
      <c r="C7" s="724"/>
      <c r="D7" s="554"/>
      <c r="E7" s="554"/>
      <c r="F7" s="715"/>
      <c r="G7" s="727"/>
      <c r="H7" s="1004" t="s">
        <v>296</v>
      </c>
      <c r="I7" s="1005"/>
      <c r="J7" s="554">
        <v>12</v>
      </c>
      <c r="K7" s="726">
        <v>10</v>
      </c>
      <c r="L7" s="726">
        <v>2</v>
      </c>
    </row>
    <row r="8" spans="1:12" ht="15.75" customHeight="1">
      <c r="A8" s="723" t="s">
        <v>273</v>
      </c>
      <c r="B8" s="723"/>
      <c r="C8" s="724"/>
      <c r="D8" s="554">
        <v>103907</v>
      </c>
      <c r="E8" s="554">
        <v>82222</v>
      </c>
      <c r="F8" s="715">
        <v>9025</v>
      </c>
      <c r="G8" s="727"/>
      <c r="H8" s="1004" t="s">
        <v>619</v>
      </c>
      <c r="I8" s="1005"/>
      <c r="J8" s="554">
        <v>10</v>
      </c>
      <c r="K8" s="726">
        <v>10</v>
      </c>
      <c r="L8" s="728" t="s">
        <v>156</v>
      </c>
    </row>
    <row r="9" spans="1:12" ht="15.75" customHeight="1">
      <c r="A9" s="723"/>
      <c r="B9" s="723"/>
      <c r="C9" s="724"/>
      <c r="D9" s="554"/>
      <c r="E9" s="554"/>
      <c r="F9" s="715"/>
      <c r="G9" s="727"/>
      <c r="H9" s="1004" t="s">
        <v>297</v>
      </c>
      <c r="I9" s="1005"/>
      <c r="J9" s="554">
        <v>4</v>
      </c>
      <c r="K9" s="726">
        <v>3</v>
      </c>
      <c r="L9" s="726">
        <v>1</v>
      </c>
    </row>
    <row r="10" spans="1:12" ht="15.75" customHeight="1">
      <c r="A10" s="723"/>
      <c r="B10" s="729" t="s">
        <v>274</v>
      </c>
      <c r="C10" s="724"/>
      <c r="D10" s="554">
        <v>42180</v>
      </c>
      <c r="E10" s="554">
        <v>30442</v>
      </c>
      <c r="F10" s="715">
        <v>2176</v>
      </c>
      <c r="G10" s="727"/>
      <c r="H10" s="1004" t="s">
        <v>620</v>
      </c>
      <c r="I10" s="1005"/>
      <c r="J10" s="554">
        <v>168</v>
      </c>
      <c r="K10" s="726">
        <v>122</v>
      </c>
      <c r="L10" s="728">
        <v>46</v>
      </c>
    </row>
    <row r="11" spans="1:12" ht="15.75" customHeight="1">
      <c r="A11" s="723"/>
      <c r="B11" s="723"/>
      <c r="C11" s="724" t="s">
        <v>275</v>
      </c>
      <c r="D11" s="554">
        <v>6478</v>
      </c>
      <c r="E11" s="554">
        <v>6478</v>
      </c>
      <c r="F11" s="715" t="s">
        <v>156</v>
      </c>
      <c r="G11" s="730"/>
      <c r="H11" s="1004" t="s">
        <v>621</v>
      </c>
      <c r="I11" s="1005"/>
      <c r="J11" s="554">
        <v>35</v>
      </c>
      <c r="K11" s="726">
        <v>30</v>
      </c>
      <c r="L11" s="726">
        <v>5</v>
      </c>
    </row>
    <row r="12" spans="1:12" ht="15.75" customHeight="1">
      <c r="A12" s="723"/>
      <c r="B12" s="723"/>
      <c r="C12" s="724" t="s">
        <v>276</v>
      </c>
      <c r="D12" s="554">
        <v>35702</v>
      </c>
      <c r="E12" s="554">
        <v>23964</v>
      </c>
      <c r="F12" s="715">
        <v>2176</v>
      </c>
      <c r="G12" s="730"/>
      <c r="H12" s="1004" t="s">
        <v>622</v>
      </c>
      <c r="I12" s="1005"/>
      <c r="J12" s="554">
        <v>25</v>
      </c>
      <c r="K12" s="726">
        <v>21</v>
      </c>
      <c r="L12" s="726">
        <v>4</v>
      </c>
    </row>
    <row r="13" spans="1:12" ht="15.75" customHeight="1">
      <c r="A13" s="723"/>
      <c r="B13" s="723"/>
      <c r="C13" s="724"/>
      <c r="D13" s="554"/>
      <c r="E13" s="554"/>
      <c r="F13" s="715"/>
      <c r="G13" s="731"/>
      <c r="H13" s="1004" t="s">
        <v>623</v>
      </c>
      <c r="I13" s="1005"/>
      <c r="J13" s="726">
        <v>738</v>
      </c>
      <c r="K13" s="728">
        <v>600</v>
      </c>
      <c r="L13" s="728">
        <v>132</v>
      </c>
    </row>
    <row r="14" spans="1:12" ht="15.75" customHeight="1">
      <c r="A14" s="1013" t="s">
        <v>624</v>
      </c>
      <c r="B14" s="1014"/>
      <c r="C14" s="1015"/>
      <c r="D14" s="554">
        <v>57286</v>
      </c>
      <c r="E14" s="554">
        <v>49786</v>
      </c>
      <c r="F14" s="715">
        <v>6630</v>
      </c>
      <c r="G14" s="730"/>
      <c r="H14" s="1004" t="s">
        <v>625</v>
      </c>
      <c r="I14" s="1005"/>
      <c r="J14" s="554">
        <v>43317</v>
      </c>
      <c r="K14" s="554">
        <v>39354</v>
      </c>
      <c r="L14" s="554">
        <v>3495</v>
      </c>
    </row>
    <row r="15" spans="1:12" ht="15.75" customHeight="1">
      <c r="A15" s="1014"/>
      <c r="B15" s="1014"/>
      <c r="C15" s="1015"/>
      <c r="D15" s="554"/>
      <c r="E15" s="554"/>
      <c r="F15" s="715"/>
      <c r="G15" s="727"/>
      <c r="H15" s="727" t="s">
        <v>626</v>
      </c>
      <c r="I15" s="732"/>
      <c r="J15" s="554">
        <v>42517</v>
      </c>
      <c r="K15" s="554">
        <v>38831</v>
      </c>
      <c r="L15" s="554">
        <v>3221</v>
      </c>
    </row>
    <row r="16" spans="1:12" ht="15.75" customHeight="1">
      <c r="A16" s="723"/>
      <c r="B16" s="1016" t="s">
        <v>277</v>
      </c>
      <c r="C16" s="1017"/>
      <c r="D16" s="554">
        <v>11420</v>
      </c>
      <c r="E16" s="554">
        <v>8349</v>
      </c>
      <c r="F16" s="715">
        <v>2679</v>
      </c>
      <c r="G16" s="727"/>
      <c r="H16" s="727"/>
      <c r="I16" s="716" t="s">
        <v>627</v>
      </c>
      <c r="J16" s="554">
        <v>7319</v>
      </c>
      <c r="K16" s="733">
        <v>6700</v>
      </c>
      <c r="L16" s="733">
        <v>558</v>
      </c>
    </row>
    <row r="17" spans="1:12" ht="15.75" customHeight="1">
      <c r="A17" s="723"/>
      <c r="B17" s="723"/>
      <c r="C17" s="725" t="s">
        <v>278</v>
      </c>
      <c r="D17" s="554">
        <v>2612</v>
      </c>
      <c r="E17" s="554">
        <v>1764</v>
      </c>
      <c r="F17" s="715">
        <v>733</v>
      </c>
      <c r="G17" s="727"/>
      <c r="H17" s="727"/>
      <c r="I17" s="716" t="s">
        <v>628</v>
      </c>
      <c r="J17" s="554">
        <v>6574</v>
      </c>
      <c r="K17" s="734">
        <v>6536</v>
      </c>
      <c r="L17" s="734">
        <v>24</v>
      </c>
    </row>
    <row r="18" spans="1:12" ht="15.75" customHeight="1">
      <c r="A18" s="723"/>
      <c r="B18" s="723"/>
      <c r="C18" s="716" t="s">
        <v>628</v>
      </c>
      <c r="D18" s="554">
        <v>754</v>
      </c>
      <c r="E18" s="554">
        <v>588</v>
      </c>
      <c r="F18" s="715">
        <v>161</v>
      </c>
      <c r="G18" s="727"/>
      <c r="H18" s="727"/>
      <c r="I18" s="716" t="s">
        <v>629</v>
      </c>
      <c r="J18" s="554">
        <v>6096</v>
      </c>
      <c r="K18" s="734">
        <v>5777</v>
      </c>
      <c r="L18" s="734">
        <v>247</v>
      </c>
    </row>
    <row r="19" spans="1:12" ht="15.75" customHeight="1">
      <c r="A19" s="723"/>
      <c r="B19" s="723"/>
      <c r="C19" s="716" t="s">
        <v>630</v>
      </c>
      <c r="D19" s="554">
        <v>116</v>
      </c>
      <c r="E19" s="554">
        <v>100</v>
      </c>
      <c r="F19" s="715">
        <v>15</v>
      </c>
      <c r="G19" s="727"/>
      <c r="H19" s="727"/>
      <c r="I19" s="716" t="s">
        <v>631</v>
      </c>
      <c r="J19" s="554">
        <v>2406</v>
      </c>
      <c r="K19" s="734">
        <v>1994</v>
      </c>
      <c r="L19" s="734">
        <v>378</v>
      </c>
    </row>
    <row r="20" spans="1:12" ht="15.75" customHeight="1">
      <c r="A20" s="723"/>
      <c r="B20" s="723"/>
      <c r="C20" s="716" t="s">
        <v>281</v>
      </c>
      <c r="D20" s="554">
        <v>308</v>
      </c>
      <c r="E20" s="554">
        <v>138</v>
      </c>
      <c r="F20" s="715">
        <v>169</v>
      </c>
      <c r="G20" s="727"/>
      <c r="H20" s="727"/>
      <c r="I20" s="716" t="s">
        <v>632</v>
      </c>
      <c r="J20" s="554">
        <v>1244</v>
      </c>
      <c r="K20" s="554">
        <v>824</v>
      </c>
      <c r="L20" s="554">
        <v>379</v>
      </c>
    </row>
    <row r="21" spans="1:12" ht="15.75" customHeight="1">
      <c r="A21" s="723"/>
      <c r="B21" s="723"/>
      <c r="C21" s="716" t="s">
        <v>282</v>
      </c>
      <c r="D21" s="554">
        <v>87</v>
      </c>
      <c r="E21" s="554">
        <v>55</v>
      </c>
      <c r="F21" s="715">
        <v>25</v>
      </c>
      <c r="G21" s="727"/>
      <c r="H21" s="727"/>
      <c r="I21" s="716" t="s">
        <v>633</v>
      </c>
      <c r="J21" s="554">
        <v>779</v>
      </c>
      <c r="K21" s="554">
        <v>760</v>
      </c>
      <c r="L21" s="554">
        <v>19</v>
      </c>
    </row>
    <row r="22" spans="1:12" ht="15.75" customHeight="1">
      <c r="A22" s="723"/>
      <c r="B22" s="723"/>
      <c r="C22" s="716" t="s">
        <v>283</v>
      </c>
      <c r="D22" s="554">
        <v>39</v>
      </c>
      <c r="E22" s="554">
        <v>30</v>
      </c>
      <c r="F22" s="715">
        <v>9</v>
      </c>
      <c r="G22" s="727"/>
      <c r="H22" s="727"/>
      <c r="I22" s="716" t="s">
        <v>634</v>
      </c>
      <c r="J22" s="554">
        <v>565</v>
      </c>
      <c r="K22" s="554">
        <v>495</v>
      </c>
      <c r="L22" s="554">
        <v>66</v>
      </c>
    </row>
    <row r="23" spans="1:12" ht="15.75" customHeight="1">
      <c r="A23" s="723"/>
      <c r="B23" s="723"/>
      <c r="C23" s="716" t="s">
        <v>284</v>
      </c>
      <c r="D23" s="554">
        <v>1308</v>
      </c>
      <c r="E23" s="554">
        <v>853</v>
      </c>
      <c r="F23" s="716">
        <v>354</v>
      </c>
      <c r="G23" s="727"/>
      <c r="H23" s="727"/>
      <c r="I23" s="716" t="s">
        <v>635</v>
      </c>
      <c r="J23" s="554">
        <v>6344</v>
      </c>
      <c r="K23" s="554">
        <v>6122</v>
      </c>
      <c r="L23" s="554">
        <v>162</v>
      </c>
    </row>
    <row r="24" spans="1:12" ht="15.75" customHeight="1">
      <c r="A24" s="723"/>
      <c r="B24" s="723"/>
      <c r="C24" s="725" t="s">
        <v>636</v>
      </c>
      <c r="D24" s="554">
        <v>3640</v>
      </c>
      <c r="E24" s="554">
        <v>2926</v>
      </c>
      <c r="F24" s="716">
        <v>590</v>
      </c>
      <c r="G24" s="727"/>
      <c r="H24" s="727"/>
      <c r="I24" s="716" t="s">
        <v>637</v>
      </c>
      <c r="J24" s="554">
        <v>2100</v>
      </c>
      <c r="K24" s="554">
        <v>1950</v>
      </c>
      <c r="L24" s="554">
        <v>119</v>
      </c>
    </row>
    <row r="25" spans="1:12" ht="15.75" customHeight="1">
      <c r="A25" s="723"/>
      <c r="B25" s="723"/>
      <c r="C25" s="725" t="s">
        <v>638</v>
      </c>
      <c r="D25" s="554">
        <v>1793</v>
      </c>
      <c r="E25" s="554">
        <v>1220</v>
      </c>
      <c r="F25" s="715">
        <v>535</v>
      </c>
      <c r="G25" s="727"/>
      <c r="H25" s="727"/>
      <c r="I25" s="716" t="s">
        <v>639</v>
      </c>
      <c r="J25" s="554">
        <v>347</v>
      </c>
      <c r="K25" s="554">
        <v>281</v>
      </c>
      <c r="L25" s="554">
        <v>64</v>
      </c>
    </row>
    <row r="26" spans="1:12" ht="15.75" customHeight="1">
      <c r="A26" s="723"/>
      <c r="B26" s="723"/>
      <c r="C26" s="725" t="s">
        <v>640</v>
      </c>
      <c r="D26" s="554">
        <v>58</v>
      </c>
      <c r="E26" s="554">
        <v>25</v>
      </c>
      <c r="F26" s="715">
        <v>16</v>
      </c>
      <c r="G26" s="727"/>
      <c r="H26" s="727"/>
      <c r="I26" s="716" t="s">
        <v>641</v>
      </c>
      <c r="J26" s="554">
        <v>1373</v>
      </c>
      <c r="K26" s="554">
        <v>1335</v>
      </c>
      <c r="L26" s="554">
        <v>38</v>
      </c>
    </row>
    <row r="27" spans="1:12" ht="15.75" customHeight="1">
      <c r="A27" s="723"/>
      <c r="B27" s="723"/>
      <c r="C27" s="725" t="s">
        <v>642</v>
      </c>
      <c r="D27" s="554">
        <v>558</v>
      </c>
      <c r="E27" s="554">
        <v>275</v>
      </c>
      <c r="F27" s="715">
        <v>257</v>
      </c>
      <c r="G27" s="727"/>
      <c r="H27" s="727"/>
      <c r="I27" s="716" t="s">
        <v>643</v>
      </c>
      <c r="J27" s="554">
        <v>533</v>
      </c>
      <c r="K27" s="554">
        <v>325</v>
      </c>
      <c r="L27" s="554">
        <v>191</v>
      </c>
    </row>
    <row r="28" spans="1:12" ht="15.75" customHeight="1">
      <c r="A28" s="723"/>
      <c r="B28" s="723"/>
      <c r="C28" s="725" t="s">
        <v>644</v>
      </c>
      <c r="D28" s="554">
        <v>50</v>
      </c>
      <c r="E28" s="554">
        <v>21</v>
      </c>
      <c r="F28" s="715">
        <v>29</v>
      </c>
      <c r="G28" s="727"/>
      <c r="H28" s="727"/>
      <c r="I28" s="716" t="s">
        <v>645</v>
      </c>
      <c r="J28" s="554">
        <v>1763</v>
      </c>
      <c r="K28" s="554">
        <v>1483</v>
      </c>
      <c r="L28" s="554">
        <v>250</v>
      </c>
    </row>
    <row r="29" spans="1:12" ht="15.75" customHeight="1">
      <c r="A29" s="723"/>
      <c r="B29" s="723"/>
      <c r="C29" s="725" t="s">
        <v>646</v>
      </c>
      <c r="D29" s="554">
        <v>142</v>
      </c>
      <c r="E29" s="554">
        <v>136</v>
      </c>
      <c r="F29" s="715">
        <v>6</v>
      </c>
      <c r="G29" s="727"/>
      <c r="H29" s="727"/>
      <c r="I29" s="716" t="s">
        <v>647</v>
      </c>
      <c r="J29" s="554">
        <v>359</v>
      </c>
      <c r="K29" s="554">
        <v>233</v>
      </c>
      <c r="L29" s="554">
        <v>109</v>
      </c>
    </row>
    <row r="30" spans="1:12" ht="15.75" customHeight="1">
      <c r="A30" s="723"/>
      <c r="B30" s="723"/>
      <c r="C30" s="725" t="s">
        <v>648</v>
      </c>
      <c r="D30" s="554">
        <v>47</v>
      </c>
      <c r="E30" s="554">
        <v>46</v>
      </c>
      <c r="F30" s="715">
        <v>1</v>
      </c>
      <c r="G30" s="727"/>
      <c r="H30" s="727"/>
      <c r="I30" s="716" t="s">
        <v>649</v>
      </c>
      <c r="J30" s="554">
        <v>247</v>
      </c>
      <c r="K30" s="554">
        <v>133</v>
      </c>
      <c r="L30" s="554">
        <v>107</v>
      </c>
    </row>
    <row r="31" spans="1:12" ht="15.75" customHeight="1">
      <c r="A31" s="723"/>
      <c r="B31" s="723"/>
      <c r="C31" s="725" t="s">
        <v>650</v>
      </c>
      <c r="D31" s="554">
        <v>21</v>
      </c>
      <c r="E31" s="554">
        <v>9</v>
      </c>
      <c r="F31" s="715">
        <v>12</v>
      </c>
      <c r="G31" s="727"/>
      <c r="H31" s="727"/>
      <c r="I31" s="716" t="s">
        <v>651</v>
      </c>
      <c r="J31" s="554">
        <v>736</v>
      </c>
      <c r="K31" s="554">
        <v>513</v>
      </c>
      <c r="L31" s="554">
        <v>200</v>
      </c>
    </row>
    <row r="32" spans="1:12" ht="15.75" customHeight="1">
      <c r="A32" s="723"/>
      <c r="B32" s="723"/>
      <c r="C32" s="725" t="s">
        <v>652</v>
      </c>
      <c r="D32" s="554">
        <v>632</v>
      </c>
      <c r="E32" s="554">
        <v>348</v>
      </c>
      <c r="F32" s="715">
        <v>249</v>
      </c>
      <c r="G32" s="727"/>
      <c r="H32" s="727"/>
      <c r="I32" s="716" t="s">
        <v>653</v>
      </c>
      <c r="J32" s="554">
        <v>172</v>
      </c>
      <c r="K32" s="554">
        <v>145</v>
      </c>
      <c r="L32" s="554">
        <v>22</v>
      </c>
    </row>
    <row r="33" spans="1:12" ht="15.75" customHeight="1">
      <c r="A33" s="723"/>
      <c r="B33" s="723"/>
      <c r="C33" s="725" t="s">
        <v>654</v>
      </c>
      <c r="D33" s="554">
        <v>300</v>
      </c>
      <c r="E33" s="554">
        <v>186</v>
      </c>
      <c r="F33" s="715">
        <v>95</v>
      </c>
      <c r="G33" s="727"/>
      <c r="H33" s="727"/>
      <c r="I33" s="716" t="s">
        <v>655</v>
      </c>
      <c r="J33" s="554">
        <v>141</v>
      </c>
      <c r="K33" s="554">
        <v>111</v>
      </c>
      <c r="L33" s="554">
        <v>20</v>
      </c>
    </row>
    <row r="34" spans="1:12" ht="15.75" customHeight="1">
      <c r="A34" s="723"/>
      <c r="B34" s="723"/>
      <c r="C34" s="725" t="s">
        <v>656</v>
      </c>
      <c r="D34" s="554">
        <v>121</v>
      </c>
      <c r="E34" s="554">
        <v>113</v>
      </c>
      <c r="F34" s="715">
        <v>7</v>
      </c>
      <c r="G34" s="727"/>
      <c r="H34" s="727"/>
      <c r="I34" s="716" t="s">
        <v>657</v>
      </c>
      <c r="J34" s="554">
        <v>175</v>
      </c>
      <c r="K34" s="554">
        <v>140</v>
      </c>
      <c r="L34" s="554">
        <v>33</v>
      </c>
    </row>
    <row r="35" spans="1:12" ht="15.75" customHeight="1">
      <c r="A35" s="723"/>
      <c r="B35" s="723"/>
      <c r="C35" s="725" t="s">
        <v>658</v>
      </c>
      <c r="D35" s="554">
        <v>74</v>
      </c>
      <c r="E35" s="554">
        <v>58</v>
      </c>
      <c r="F35" s="715">
        <v>13</v>
      </c>
      <c r="G35" s="727"/>
      <c r="H35" s="727"/>
      <c r="I35" s="716" t="s">
        <v>659</v>
      </c>
      <c r="J35" s="554">
        <v>160</v>
      </c>
      <c r="K35" s="554">
        <v>108</v>
      </c>
      <c r="L35" s="554">
        <v>46</v>
      </c>
    </row>
    <row r="36" spans="1:12" ht="15.75" customHeight="1">
      <c r="A36" s="723"/>
      <c r="B36" s="723"/>
      <c r="C36" s="725" t="s">
        <v>660</v>
      </c>
      <c r="D36" s="554">
        <v>187</v>
      </c>
      <c r="E36" s="554">
        <v>140</v>
      </c>
      <c r="F36" s="715">
        <v>43</v>
      </c>
      <c r="G36" s="727"/>
      <c r="H36" s="727"/>
      <c r="I36" s="716" t="s">
        <v>661</v>
      </c>
      <c r="J36" s="554">
        <v>249</v>
      </c>
      <c r="K36" s="554">
        <v>216</v>
      </c>
      <c r="L36" s="554">
        <v>29</v>
      </c>
    </row>
    <row r="37" spans="1:12" ht="15.75" customHeight="1">
      <c r="A37" s="723"/>
      <c r="B37" s="723"/>
      <c r="C37" s="725" t="s">
        <v>662</v>
      </c>
      <c r="D37" s="554">
        <v>29</v>
      </c>
      <c r="E37" s="554">
        <v>16</v>
      </c>
      <c r="F37" s="715">
        <v>13</v>
      </c>
      <c r="G37" s="727"/>
      <c r="H37" s="727"/>
      <c r="I37" s="716" t="s">
        <v>663</v>
      </c>
      <c r="J37" s="554">
        <v>249</v>
      </c>
      <c r="K37" s="554">
        <v>223</v>
      </c>
      <c r="L37" s="554">
        <v>23</v>
      </c>
    </row>
    <row r="38" spans="1:12" ht="15.75" customHeight="1">
      <c r="A38" s="723"/>
      <c r="B38" s="723"/>
      <c r="C38" s="725" t="s">
        <v>664</v>
      </c>
      <c r="D38" s="554">
        <v>40</v>
      </c>
      <c r="E38" s="554">
        <v>38</v>
      </c>
      <c r="F38" s="715">
        <v>2</v>
      </c>
      <c r="G38" s="727"/>
      <c r="H38" s="727"/>
      <c r="I38" s="716" t="s">
        <v>665</v>
      </c>
      <c r="J38" s="554">
        <v>2586</v>
      </c>
      <c r="K38" s="554">
        <v>2427</v>
      </c>
      <c r="L38" s="554">
        <v>137</v>
      </c>
    </row>
    <row r="39" spans="1:12" ht="15.75" customHeight="1">
      <c r="A39" s="723"/>
      <c r="B39" s="723"/>
      <c r="C39" s="725" t="s">
        <v>666</v>
      </c>
      <c r="D39" s="554">
        <v>24</v>
      </c>
      <c r="E39" s="554">
        <v>19</v>
      </c>
      <c r="F39" s="715">
        <v>4</v>
      </c>
      <c r="G39" s="727"/>
      <c r="H39" s="735"/>
      <c r="I39" s="716" t="s">
        <v>667</v>
      </c>
      <c r="J39" s="554">
        <f>J14-J15</f>
        <v>800</v>
      </c>
      <c r="K39" s="554">
        <f>K14-K15</f>
        <v>523</v>
      </c>
      <c r="L39" s="554">
        <f>L14-L15</f>
        <v>274</v>
      </c>
    </row>
    <row r="40" spans="1:12" ht="15.75" customHeight="1">
      <c r="A40" s="723"/>
      <c r="B40" s="723"/>
      <c r="C40" s="725" t="s">
        <v>668</v>
      </c>
      <c r="D40" s="554">
        <v>21</v>
      </c>
      <c r="E40" s="554">
        <v>20</v>
      </c>
      <c r="F40" s="715">
        <v>1</v>
      </c>
      <c r="G40" s="727"/>
      <c r="H40" s="1004" t="s">
        <v>465</v>
      </c>
      <c r="I40" s="1005"/>
      <c r="J40" s="554">
        <v>1387</v>
      </c>
      <c r="K40" s="554">
        <v>1140</v>
      </c>
      <c r="L40" s="554">
        <v>246</v>
      </c>
    </row>
    <row r="41" spans="1:12" ht="15.75" customHeight="1">
      <c r="A41" s="723"/>
      <c r="B41" s="723"/>
      <c r="C41" s="725" t="s">
        <v>669</v>
      </c>
      <c r="D41" s="554">
        <v>10</v>
      </c>
      <c r="E41" s="554">
        <v>10</v>
      </c>
      <c r="F41" s="715" t="s">
        <v>794</v>
      </c>
      <c r="G41" s="727"/>
      <c r="H41" s="1004" t="s">
        <v>301</v>
      </c>
      <c r="I41" s="1005"/>
      <c r="J41" s="554">
        <v>8</v>
      </c>
      <c r="K41" s="554">
        <v>7</v>
      </c>
      <c r="L41" s="554">
        <v>1</v>
      </c>
    </row>
    <row r="42" spans="1:12" ht="15.75" customHeight="1">
      <c r="A42" s="723"/>
      <c r="B42" s="723"/>
      <c r="C42" s="725" t="s">
        <v>670</v>
      </c>
      <c r="D42" s="554">
        <v>50</v>
      </c>
      <c r="E42" s="554">
        <v>49</v>
      </c>
      <c r="F42" s="715">
        <v>1</v>
      </c>
      <c r="G42" s="727"/>
      <c r="H42" s="1004" t="s">
        <v>467</v>
      </c>
      <c r="I42" s="1005"/>
      <c r="J42" s="554">
        <v>15</v>
      </c>
      <c r="K42" s="554">
        <v>14</v>
      </c>
      <c r="L42" s="554">
        <v>1</v>
      </c>
    </row>
    <row r="43" spans="1:12" ht="15.75" customHeight="1">
      <c r="A43" s="723"/>
      <c r="B43" s="723"/>
      <c r="C43" s="725" t="s">
        <v>671</v>
      </c>
      <c r="D43" s="554">
        <v>26</v>
      </c>
      <c r="E43" s="554">
        <v>23</v>
      </c>
      <c r="F43" s="715">
        <v>3</v>
      </c>
      <c r="G43" s="727"/>
      <c r="H43" s="1004" t="s">
        <v>672</v>
      </c>
      <c r="I43" s="1005"/>
      <c r="J43" s="736">
        <v>18</v>
      </c>
      <c r="K43" s="736">
        <v>15</v>
      </c>
      <c r="L43" s="736">
        <v>2</v>
      </c>
    </row>
    <row r="44" spans="1:12" ht="15.75" customHeight="1">
      <c r="A44" s="737"/>
      <c r="B44" s="737"/>
      <c r="C44" s="738" t="s">
        <v>464</v>
      </c>
      <c r="D44" s="554">
        <v>985</v>
      </c>
      <c r="E44" s="554">
        <v>907</v>
      </c>
      <c r="F44" s="715">
        <v>69</v>
      </c>
      <c r="G44" s="727"/>
      <c r="H44" s="1004" t="s">
        <v>299</v>
      </c>
      <c r="I44" s="1005"/>
      <c r="J44" s="554">
        <v>25</v>
      </c>
      <c r="K44" s="554">
        <v>25</v>
      </c>
      <c r="L44" s="554" t="s">
        <v>156</v>
      </c>
    </row>
    <row r="45" spans="1:12" ht="15.75" customHeight="1">
      <c r="A45" s="737"/>
      <c r="B45" s="737"/>
      <c r="C45" s="738"/>
      <c r="D45" s="554"/>
      <c r="E45" s="554"/>
      <c r="F45" s="715"/>
      <c r="G45" s="727"/>
      <c r="H45" s="1004" t="s">
        <v>468</v>
      </c>
      <c r="I45" s="1005"/>
      <c r="J45" s="554">
        <v>2</v>
      </c>
      <c r="K45" s="554">
        <v>2</v>
      </c>
      <c r="L45" s="554" t="s">
        <v>156</v>
      </c>
    </row>
    <row r="46" spans="1:12" ht="15.75" customHeight="1">
      <c r="A46" s="737"/>
      <c r="B46" s="737"/>
      <c r="C46" s="725"/>
      <c r="D46" s="554"/>
      <c r="E46" s="554"/>
      <c r="F46" s="715"/>
      <c r="G46" s="727"/>
      <c r="H46" s="1004" t="s">
        <v>469</v>
      </c>
      <c r="I46" s="1005"/>
      <c r="J46" s="554">
        <v>6</v>
      </c>
      <c r="K46" s="554">
        <v>5</v>
      </c>
      <c r="L46" s="554">
        <v>1</v>
      </c>
    </row>
    <row r="47" spans="1:12" ht="15.75" customHeight="1">
      <c r="A47" s="737"/>
      <c r="B47" s="737"/>
      <c r="C47" s="725"/>
      <c r="D47" s="554"/>
      <c r="E47" s="554"/>
      <c r="F47" s="715"/>
      <c r="G47" s="727"/>
      <c r="H47" s="1004" t="s">
        <v>470</v>
      </c>
      <c r="I47" s="1005"/>
      <c r="J47" s="554">
        <v>32</v>
      </c>
      <c r="K47" s="554">
        <v>27</v>
      </c>
      <c r="L47" s="733">
        <v>3</v>
      </c>
    </row>
    <row r="48" spans="1:12" ht="15.75" customHeight="1">
      <c r="A48" s="737"/>
      <c r="B48" s="737"/>
      <c r="C48" s="725"/>
      <c r="D48" s="554"/>
      <c r="E48" s="554"/>
      <c r="F48" s="715"/>
      <c r="G48" s="727"/>
      <c r="H48" s="1004" t="s">
        <v>302</v>
      </c>
      <c r="I48" s="1005"/>
      <c r="J48" s="554">
        <v>3</v>
      </c>
      <c r="K48" s="554">
        <v>3</v>
      </c>
      <c r="L48" s="554" t="s">
        <v>156</v>
      </c>
    </row>
    <row r="49" spans="1:12" ht="15.75" customHeight="1">
      <c r="A49" s="737"/>
      <c r="B49" s="737"/>
      <c r="C49" s="725"/>
      <c r="D49" s="554"/>
      <c r="E49" s="554"/>
      <c r="F49" s="715"/>
      <c r="G49" s="727"/>
      <c r="H49" s="1004" t="s">
        <v>673</v>
      </c>
      <c r="I49" s="1005"/>
      <c r="J49" s="554">
        <v>2</v>
      </c>
      <c r="K49" s="554">
        <v>2</v>
      </c>
      <c r="L49" s="554" t="s">
        <v>156</v>
      </c>
    </row>
    <row r="50" spans="1:12" ht="15.75" customHeight="1">
      <c r="A50" s="737"/>
      <c r="B50" s="737"/>
      <c r="C50" s="725"/>
      <c r="D50" s="554"/>
      <c r="E50" s="554"/>
      <c r="F50" s="715"/>
      <c r="G50" s="727"/>
      <c r="H50" s="1004" t="s">
        <v>674</v>
      </c>
      <c r="I50" s="1005"/>
      <c r="J50" s="554">
        <v>12</v>
      </c>
      <c r="K50" s="554">
        <v>12</v>
      </c>
      <c r="L50" s="554" t="s">
        <v>156</v>
      </c>
    </row>
    <row r="51" spans="1:12" ht="15.75" customHeight="1" thickBot="1">
      <c r="A51" s="737"/>
      <c r="B51" s="737"/>
      <c r="C51" s="725"/>
      <c r="D51" s="554"/>
      <c r="E51" s="554"/>
      <c r="F51" s="715"/>
      <c r="G51" s="739"/>
      <c r="H51" s="1011" t="s">
        <v>675</v>
      </c>
      <c r="I51" s="1012"/>
      <c r="J51" s="740">
        <f>J6-J7-J8-J9-J10-J11-J12-J13-J14-J40-J41-J42-J43-J44-J45-J46-J47-J48-J49-J50</f>
        <v>47</v>
      </c>
      <c r="K51" s="741">
        <f>K6-K7-K8-K9-K10-K11-K12-K13-K14-K40-K41-K42-K43-K44-K45-K46-K47-K48-K49-K50</f>
        <v>32471</v>
      </c>
      <c r="L51" s="726">
        <f>L6-L7-L9-L10-L11-L12-L13-L14-L40-L41-L42-L43-L46-L47</f>
        <v>2407</v>
      </c>
    </row>
    <row r="52" spans="1:12" ht="15.75" customHeight="1">
      <c r="A52" s="742"/>
      <c r="B52" s="742"/>
      <c r="C52" s="742"/>
      <c r="D52" s="742"/>
      <c r="E52" s="742"/>
      <c r="F52" s="742"/>
      <c r="G52" s="742"/>
      <c r="H52" s="742"/>
      <c r="I52" s="742"/>
      <c r="J52" s="742"/>
      <c r="K52" s="742"/>
      <c r="L52" s="743" t="s">
        <v>286</v>
      </c>
    </row>
    <row r="53" ht="15.75" customHeight="1"/>
    <row r="54" ht="15.75" customHeight="1"/>
    <row r="55" ht="15.75" customHeight="1"/>
    <row r="56" ht="15.75" customHeight="1"/>
    <row r="57" ht="15.75" customHeight="1"/>
  </sheetData>
  <sheetProtection/>
  <mergeCells count="26">
    <mergeCell ref="A14:C15"/>
    <mergeCell ref="H13:I13"/>
    <mergeCell ref="B16:C16"/>
    <mergeCell ref="H43:I43"/>
    <mergeCell ref="H14:I14"/>
    <mergeCell ref="H40:I40"/>
    <mergeCell ref="H41:I41"/>
    <mergeCell ref="H42:I42"/>
    <mergeCell ref="A1:L1"/>
    <mergeCell ref="D4:D5"/>
    <mergeCell ref="J4:J5"/>
    <mergeCell ref="H10:I10"/>
    <mergeCell ref="G6:I6"/>
    <mergeCell ref="H51:I51"/>
    <mergeCell ref="H11:I11"/>
    <mergeCell ref="H7:I7"/>
    <mergeCell ref="H8:I8"/>
    <mergeCell ref="H9:I9"/>
    <mergeCell ref="H46:I46"/>
    <mergeCell ref="H45:I45"/>
    <mergeCell ref="H12:I12"/>
    <mergeCell ref="H49:I49"/>
    <mergeCell ref="H50:I50"/>
    <mergeCell ref="H47:I47"/>
    <mergeCell ref="H48:I48"/>
    <mergeCell ref="H44:I44"/>
  </mergeCells>
  <printOptions/>
  <pageMargins left="0.7874015748031497" right="0.7874015748031497" top="0.7874015748031497" bottom="0.7874015748031497" header="0.5118110236220472" footer="0.5118110236220472"/>
  <pageSetup horizontalDpi="400" verticalDpi="400" orientation="portrait" paperSize="9" r:id="rId2"/>
  <drawing r:id="rId1"/>
</worksheet>
</file>

<file path=xl/worksheets/sheet21.xml><?xml version="1.0" encoding="utf-8"?>
<worksheet xmlns="http://schemas.openxmlformats.org/spreadsheetml/2006/main" xmlns:r="http://schemas.openxmlformats.org/officeDocument/2006/relationships">
  <dimension ref="A1:L62"/>
  <sheetViews>
    <sheetView showGridLines="0" tabSelected="1" zoomScalePageLayoutView="0" workbookViewId="0" topLeftCell="A1">
      <selection activeCell="P61" sqref="P61"/>
    </sheetView>
  </sheetViews>
  <sheetFormatPr defaultColWidth="8.796875" defaultRowHeight="15"/>
  <cols>
    <col min="1" max="2" width="1.69921875" style="182" customWidth="1"/>
    <col min="3" max="3" width="14.5" style="182" customWidth="1"/>
    <col min="4" max="6" width="11" style="182" customWidth="1"/>
    <col min="7" max="8" width="1.69921875" style="182" customWidth="1"/>
    <col min="9" max="9" width="14.5" style="182" customWidth="1"/>
    <col min="10" max="12" width="11" style="182" customWidth="1"/>
    <col min="13" max="14" width="9" style="182" customWidth="1"/>
    <col min="15" max="15" width="9.5" style="182" bestFit="1" customWidth="1"/>
    <col min="16" max="16" width="9" style="182" customWidth="1"/>
    <col min="17" max="17" width="38.3984375" style="182" customWidth="1"/>
    <col min="18" max="18" width="9.5" style="182" bestFit="1" customWidth="1"/>
    <col min="19" max="16384" width="9" style="182" customWidth="1"/>
  </cols>
  <sheetData>
    <row r="1" spans="1:12" s="406" customFormat="1" ht="15.75" customHeight="1">
      <c r="A1" s="1026" t="s">
        <v>676</v>
      </c>
      <c r="B1" s="1026"/>
      <c r="C1" s="1026"/>
      <c r="D1" s="1026"/>
      <c r="E1" s="1026"/>
      <c r="F1" s="1026"/>
      <c r="G1" s="1026"/>
      <c r="H1" s="1026"/>
      <c r="I1" s="1026"/>
      <c r="J1" s="1026"/>
      <c r="K1" s="1026"/>
      <c r="L1" s="1026"/>
    </row>
    <row r="2" spans="1:12" ht="15.75" customHeight="1">
      <c r="A2" s="403"/>
      <c r="B2" s="403"/>
      <c r="C2" s="403"/>
      <c r="D2" s="403"/>
      <c r="E2" s="403"/>
      <c r="F2" s="403"/>
      <c r="G2" s="403"/>
      <c r="H2" s="403"/>
      <c r="I2" s="403"/>
      <c r="J2" s="403"/>
      <c r="K2" s="403"/>
      <c r="L2" s="403"/>
    </row>
    <row r="3" spans="1:12" ht="15.75" customHeight="1" thickBot="1">
      <c r="A3" s="183"/>
      <c r="B3" s="183"/>
      <c r="C3" s="183"/>
      <c r="D3" s="183"/>
      <c r="E3" s="183"/>
      <c r="F3" s="183"/>
      <c r="G3" s="183"/>
      <c r="H3" s="183"/>
      <c r="I3" s="184"/>
      <c r="K3" s="184"/>
      <c r="L3" s="185" t="s">
        <v>792</v>
      </c>
    </row>
    <row r="4" spans="1:12" ht="15.75" customHeight="1">
      <c r="A4" s="1027" t="s">
        <v>287</v>
      </c>
      <c r="B4" s="1028"/>
      <c r="C4" s="1029"/>
      <c r="D4" s="1033" t="s">
        <v>103</v>
      </c>
      <c r="E4" s="444" t="s">
        <v>267</v>
      </c>
      <c r="F4" s="186" t="s">
        <v>267</v>
      </c>
      <c r="G4" s="1027" t="s">
        <v>287</v>
      </c>
      <c r="H4" s="1028"/>
      <c r="I4" s="1029"/>
      <c r="J4" s="1033" t="s">
        <v>103</v>
      </c>
      <c r="K4" s="444" t="s">
        <v>267</v>
      </c>
      <c r="L4" s="187" t="s">
        <v>267</v>
      </c>
    </row>
    <row r="5" spans="1:12" ht="15.75" customHeight="1">
      <c r="A5" s="1030"/>
      <c r="B5" s="1030"/>
      <c r="C5" s="1031"/>
      <c r="D5" s="1034"/>
      <c r="E5" s="445" t="s">
        <v>269</v>
      </c>
      <c r="F5" s="188" t="s">
        <v>270</v>
      </c>
      <c r="G5" s="1030"/>
      <c r="H5" s="1030"/>
      <c r="I5" s="1031"/>
      <c r="J5" s="1034"/>
      <c r="K5" s="445" t="s">
        <v>269</v>
      </c>
      <c r="L5" s="189" t="s">
        <v>270</v>
      </c>
    </row>
    <row r="6" spans="1:12" ht="13.5" customHeight="1">
      <c r="A6" s="396"/>
      <c r="B6" s="396"/>
      <c r="C6" s="400"/>
      <c r="D6" s="387"/>
      <c r="E6" s="387"/>
      <c r="F6" s="320"/>
      <c r="G6" s="580"/>
      <c r="H6" s="581"/>
      <c r="I6" s="582" t="s">
        <v>677</v>
      </c>
      <c r="J6" s="590">
        <v>29</v>
      </c>
      <c r="K6" s="590">
        <v>24</v>
      </c>
      <c r="L6" s="590">
        <v>5</v>
      </c>
    </row>
    <row r="7" spans="1:12" ht="13.5" customHeight="1">
      <c r="A7" s="1032" t="s">
        <v>288</v>
      </c>
      <c r="B7" s="1024"/>
      <c r="C7" s="1025"/>
      <c r="D7" s="387">
        <v>97054</v>
      </c>
      <c r="E7" s="387">
        <v>78582</v>
      </c>
      <c r="F7" s="320">
        <v>6430</v>
      </c>
      <c r="G7" s="391"/>
      <c r="H7" s="404"/>
      <c r="I7" s="389" t="s">
        <v>678</v>
      </c>
      <c r="J7" s="390">
        <v>25</v>
      </c>
      <c r="K7" s="390">
        <v>22</v>
      </c>
      <c r="L7" s="390">
        <v>3</v>
      </c>
    </row>
    <row r="8" spans="1:12" ht="13.5" customHeight="1">
      <c r="A8" s="1021" t="s">
        <v>289</v>
      </c>
      <c r="B8" s="1021"/>
      <c r="C8" s="1022"/>
      <c r="D8" s="387">
        <v>42180</v>
      </c>
      <c r="E8" s="387">
        <v>30442</v>
      </c>
      <c r="F8" s="320">
        <v>2176</v>
      </c>
      <c r="G8" s="391"/>
      <c r="H8" s="391"/>
      <c r="I8" s="389" t="s">
        <v>679</v>
      </c>
      <c r="J8" s="390">
        <v>12</v>
      </c>
      <c r="K8" s="390">
        <v>11</v>
      </c>
      <c r="L8" s="392">
        <v>1</v>
      </c>
    </row>
    <row r="9" spans="1:12" ht="13.5" customHeight="1">
      <c r="A9" s="396"/>
      <c r="B9" s="396"/>
      <c r="C9" s="400" t="s">
        <v>290</v>
      </c>
      <c r="D9" s="387">
        <v>6478</v>
      </c>
      <c r="E9" s="387">
        <v>6478</v>
      </c>
      <c r="F9" s="393" t="s">
        <v>156</v>
      </c>
      <c r="G9" s="583"/>
      <c r="H9" s="391"/>
      <c r="I9" s="389" t="s">
        <v>680</v>
      </c>
      <c r="J9" s="710">
        <v>71</v>
      </c>
      <c r="K9" s="710">
        <v>53</v>
      </c>
      <c r="L9" s="710">
        <v>17</v>
      </c>
    </row>
    <row r="10" spans="1:12" ht="13.5" customHeight="1">
      <c r="A10" s="396"/>
      <c r="B10" s="396"/>
      <c r="C10" s="400" t="s">
        <v>276</v>
      </c>
      <c r="D10" s="387">
        <v>35702</v>
      </c>
      <c r="E10" s="387">
        <v>23964</v>
      </c>
      <c r="F10" s="320">
        <v>2176</v>
      </c>
      <c r="G10" s="584"/>
      <c r="H10" s="584"/>
      <c r="I10" s="585"/>
      <c r="J10" s="586"/>
      <c r="K10" s="587"/>
      <c r="L10" s="570"/>
    </row>
    <row r="11" spans="1:12" ht="13.5" customHeight="1">
      <c r="A11" s="396"/>
      <c r="B11" s="396"/>
      <c r="C11" s="400"/>
      <c r="D11" s="396"/>
      <c r="E11" s="396"/>
      <c r="F11" s="400"/>
      <c r="G11" s="1035" t="s">
        <v>271</v>
      </c>
      <c r="H11" s="1036"/>
      <c r="I11" s="1022"/>
      <c r="J11" s="387">
        <v>19644</v>
      </c>
      <c r="K11" s="387">
        <v>18164</v>
      </c>
      <c r="L11" s="387">
        <v>1360</v>
      </c>
    </row>
    <row r="12" spans="1:12" ht="13.5" customHeight="1">
      <c r="A12" s="1023" t="s">
        <v>291</v>
      </c>
      <c r="B12" s="1024"/>
      <c r="C12" s="1025"/>
      <c r="D12" s="387">
        <v>49523</v>
      </c>
      <c r="E12" s="387">
        <v>45302</v>
      </c>
      <c r="F12" s="320">
        <v>3968</v>
      </c>
      <c r="G12" s="396"/>
      <c r="H12" s="1021" t="s">
        <v>296</v>
      </c>
      <c r="I12" s="1022"/>
      <c r="J12" s="387">
        <v>6</v>
      </c>
      <c r="K12" s="390">
        <v>5</v>
      </c>
      <c r="L12" s="392">
        <v>1</v>
      </c>
    </row>
    <row r="13" spans="1:12" ht="13.5" customHeight="1">
      <c r="A13" s="396"/>
      <c r="B13" s="1021" t="s">
        <v>277</v>
      </c>
      <c r="C13" s="1025"/>
      <c r="D13" s="387">
        <v>29879</v>
      </c>
      <c r="E13" s="387">
        <v>27138</v>
      </c>
      <c r="F13" s="320">
        <v>2608</v>
      </c>
      <c r="G13" s="396"/>
      <c r="H13" s="1021" t="s">
        <v>619</v>
      </c>
      <c r="I13" s="1022"/>
      <c r="J13" s="387">
        <v>8</v>
      </c>
      <c r="K13" s="390">
        <v>3</v>
      </c>
      <c r="L13" s="391">
        <v>5</v>
      </c>
    </row>
    <row r="14" spans="1:12" ht="13.5" customHeight="1">
      <c r="A14" s="396"/>
      <c r="B14" s="396"/>
      <c r="C14" s="389" t="s">
        <v>278</v>
      </c>
      <c r="D14" s="387">
        <v>5904</v>
      </c>
      <c r="E14" s="387">
        <v>5337</v>
      </c>
      <c r="F14" s="320">
        <v>539</v>
      </c>
      <c r="G14" s="396"/>
      <c r="H14" s="1021" t="s">
        <v>297</v>
      </c>
      <c r="I14" s="1022"/>
      <c r="J14" s="387">
        <v>8</v>
      </c>
      <c r="K14" s="390">
        <v>6</v>
      </c>
      <c r="L14" s="392">
        <v>2</v>
      </c>
    </row>
    <row r="15" spans="1:12" ht="13.5" customHeight="1">
      <c r="A15" s="396"/>
      <c r="B15" s="396"/>
      <c r="C15" s="399" t="s">
        <v>279</v>
      </c>
      <c r="D15" s="387">
        <v>1393</v>
      </c>
      <c r="E15" s="387">
        <v>1307</v>
      </c>
      <c r="F15" s="320">
        <v>79</v>
      </c>
      <c r="G15" s="396"/>
      <c r="H15" s="1021" t="s">
        <v>620</v>
      </c>
      <c r="I15" s="1022"/>
      <c r="J15" s="387">
        <v>582</v>
      </c>
      <c r="K15" s="390">
        <v>455</v>
      </c>
      <c r="L15" s="402">
        <v>127</v>
      </c>
    </row>
    <row r="16" spans="1:12" ht="13.5" customHeight="1">
      <c r="A16" s="396"/>
      <c r="B16" s="396"/>
      <c r="C16" s="399" t="s">
        <v>280</v>
      </c>
      <c r="D16" s="387">
        <v>977</v>
      </c>
      <c r="E16" s="387">
        <v>883</v>
      </c>
      <c r="F16" s="320">
        <v>89</v>
      </c>
      <c r="G16" s="395"/>
      <c r="H16" s="1021" t="s">
        <v>621</v>
      </c>
      <c r="I16" s="1022"/>
      <c r="J16" s="387">
        <v>70</v>
      </c>
      <c r="K16" s="390">
        <v>56</v>
      </c>
      <c r="L16" s="392">
        <v>14</v>
      </c>
    </row>
    <row r="17" spans="1:12" ht="13.5" customHeight="1">
      <c r="A17" s="396"/>
      <c r="B17" s="396"/>
      <c r="C17" s="399" t="s">
        <v>281</v>
      </c>
      <c r="D17" s="387">
        <v>681</v>
      </c>
      <c r="E17" s="387">
        <v>621</v>
      </c>
      <c r="F17" s="320">
        <v>55</v>
      </c>
      <c r="G17" s="395"/>
      <c r="H17" s="1021" t="s">
        <v>622</v>
      </c>
      <c r="I17" s="1022"/>
      <c r="J17" s="387">
        <v>43</v>
      </c>
      <c r="K17" s="390">
        <v>31</v>
      </c>
      <c r="L17" s="390">
        <v>12</v>
      </c>
    </row>
    <row r="18" spans="1:12" ht="13.5" customHeight="1">
      <c r="A18" s="396"/>
      <c r="B18" s="396"/>
      <c r="C18" s="399" t="s">
        <v>282</v>
      </c>
      <c r="D18" s="387">
        <v>374</v>
      </c>
      <c r="E18" s="387">
        <v>331</v>
      </c>
      <c r="F18" s="320">
        <v>41</v>
      </c>
      <c r="G18" s="394"/>
      <c r="H18" s="1021" t="s">
        <v>623</v>
      </c>
      <c r="I18" s="1022"/>
      <c r="J18" s="390">
        <v>3803</v>
      </c>
      <c r="K18" s="390">
        <v>3554</v>
      </c>
      <c r="L18" s="391">
        <v>239</v>
      </c>
    </row>
    <row r="19" spans="1:12" ht="13.5" customHeight="1">
      <c r="A19" s="396"/>
      <c r="B19" s="396"/>
      <c r="C19" s="399" t="s">
        <v>283</v>
      </c>
      <c r="D19" s="387">
        <v>550</v>
      </c>
      <c r="E19" s="387">
        <v>485</v>
      </c>
      <c r="F19" s="320">
        <v>63</v>
      </c>
      <c r="G19" s="395"/>
      <c r="H19" s="1021" t="s">
        <v>681</v>
      </c>
      <c r="I19" s="1022"/>
      <c r="J19" s="387">
        <v>12557</v>
      </c>
      <c r="K19" s="387">
        <v>11603</v>
      </c>
      <c r="L19" s="387">
        <v>846</v>
      </c>
    </row>
    <row r="20" spans="1:12" ht="13.5" customHeight="1">
      <c r="A20" s="396"/>
      <c r="B20" s="396"/>
      <c r="C20" s="399" t="s">
        <v>284</v>
      </c>
      <c r="D20" s="387">
        <v>1929</v>
      </c>
      <c r="E20" s="387">
        <v>1710</v>
      </c>
      <c r="F20" s="400">
        <v>212</v>
      </c>
      <c r="G20" s="396"/>
      <c r="H20" s="396" t="s">
        <v>626</v>
      </c>
      <c r="I20" s="400"/>
      <c r="J20" s="387">
        <v>11389</v>
      </c>
      <c r="K20" s="387">
        <v>10471</v>
      </c>
      <c r="L20" s="387">
        <v>812</v>
      </c>
    </row>
    <row r="21" spans="1:12" ht="13.5" customHeight="1">
      <c r="A21" s="404"/>
      <c r="B21" s="404"/>
      <c r="C21" s="389" t="s">
        <v>448</v>
      </c>
      <c r="D21" s="387">
        <v>8646</v>
      </c>
      <c r="E21" s="387">
        <v>7941</v>
      </c>
      <c r="F21" s="400">
        <v>658</v>
      </c>
      <c r="G21" s="396"/>
      <c r="H21" s="396"/>
      <c r="I21" s="399" t="s">
        <v>627</v>
      </c>
      <c r="J21" s="387">
        <v>39</v>
      </c>
      <c r="K21" s="397">
        <v>36</v>
      </c>
      <c r="L21" s="313">
        <v>3</v>
      </c>
    </row>
    <row r="22" spans="1:12" ht="13.5" customHeight="1">
      <c r="A22" s="404"/>
      <c r="B22" s="404"/>
      <c r="C22" s="389" t="s">
        <v>449</v>
      </c>
      <c r="D22" s="387">
        <v>5336</v>
      </c>
      <c r="E22" s="387">
        <v>4896</v>
      </c>
      <c r="F22" s="320">
        <v>419</v>
      </c>
      <c r="G22" s="396"/>
      <c r="H22" s="396"/>
      <c r="I22" s="399" t="s">
        <v>628</v>
      </c>
      <c r="J22" s="387">
        <v>327</v>
      </c>
      <c r="K22" s="397">
        <v>308</v>
      </c>
      <c r="L22" s="398">
        <v>17</v>
      </c>
    </row>
    <row r="23" spans="1:12" ht="13.5" customHeight="1">
      <c r="A23" s="404"/>
      <c r="B23" s="404"/>
      <c r="C23" s="389" t="s">
        <v>682</v>
      </c>
      <c r="D23" s="387">
        <v>116</v>
      </c>
      <c r="E23" s="387">
        <v>93</v>
      </c>
      <c r="F23" s="320">
        <v>21</v>
      </c>
      <c r="G23" s="396"/>
      <c r="H23" s="396"/>
      <c r="I23" s="399" t="s">
        <v>629</v>
      </c>
      <c r="J23" s="387">
        <v>127</v>
      </c>
      <c r="K23" s="397">
        <v>117</v>
      </c>
      <c r="L23" s="398">
        <v>7</v>
      </c>
    </row>
    <row r="24" spans="1:12" ht="13.5" customHeight="1">
      <c r="A24" s="404"/>
      <c r="B24" s="404"/>
      <c r="C24" s="389" t="s">
        <v>683</v>
      </c>
      <c r="D24" s="387">
        <v>2408</v>
      </c>
      <c r="E24" s="387">
        <v>2196</v>
      </c>
      <c r="F24" s="393">
        <v>208</v>
      </c>
      <c r="G24" s="396"/>
      <c r="H24" s="396"/>
      <c r="I24" s="399" t="s">
        <v>631</v>
      </c>
      <c r="J24" s="387">
        <v>162</v>
      </c>
      <c r="K24" s="397">
        <v>155</v>
      </c>
      <c r="L24" s="398">
        <v>5</v>
      </c>
    </row>
    <row r="25" spans="1:12" ht="13.5" customHeight="1">
      <c r="A25" s="404"/>
      <c r="B25" s="404"/>
      <c r="C25" s="389" t="s">
        <v>450</v>
      </c>
      <c r="D25" s="387">
        <v>149</v>
      </c>
      <c r="E25" s="387">
        <v>141</v>
      </c>
      <c r="F25" s="320">
        <v>8</v>
      </c>
      <c r="G25" s="396"/>
      <c r="H25" s="396"/>
      <c r="I25" s="399" t="s">
        <v>632</v>
      </c>
      <c r="J25" s="387">
        <v>212</v>
      </c>
      <c r="K25" s="387">
        <v>196</v>
      </c>
      <c r="L25" s="387">
        <v>15</v>
      </c>
    </row>
    <row r="26" spans="1:12" ht="13.5" customHeight="1">
      <c r="A26" s="404"/>
      <c r="B26" s="404"/>
      <c r="C26" s="389" t="s">
        <v>451</v>
      </c>
      <c r="D26" s="387">
        <v>143</v>
      </c>
      <c r="E26" s="387">
        <v>124</v>
      </c>
      <c r="F26" s="320">
        <v>19</v>
      </c>
      <c r="G26" s="396"/>
      <c r="H26" s="396"/>
      <c r="I26" s="399" t="s">
        <v>633</v>
      </c>
      <c r="J26" s="387">
        <v>179</v>
      </c>
      <c r="K26" s="387">
        <v>160</v>
      </c>
      <c r="L26" s="387">
        <v>12</v>
      </c>
    </row>
    <row r="27" spans="1:12" ht="13.5" customHeight="1">
      <c r="A27" s="404"/>
      <c r="B27" s="404"/>
      <c r="C27" s="389" t="s">
        <v>452</v>
      </c>
      <c r="D27" s="387">
        <v>123</v>
      </c>
      <c r="E27" s="387">
        <v>96</v>
      </c>
      <c r="F27" s="320">
        <v>27</v>
      </c>
      <c r="G27" s="396"/>
      <c r="H27" s="396"/>
      <c r="I27" s="399" t="s">
        <v>634</v>
      </c>
      <c r="J27" s="387">
        <v>334</v>
      </c>
      <c r="K27" s="387">
        <v>285</v>
      </c>
      <c r="L27" s="387">
        <v>42</v>
      </c>
    </row>
    <row r="28" spans="1:12" ht="13.5" customHeight="1">
      <c r="A28" s="404"/>
      <c r="B28" s="404"/>
      <c r="C28" s="389" t="s">
        <v>453</v>
      </c>
      <c r="D28" s="387">
        <v>455</v>
      </c>
      <c r="E28" s="387">
        <v>415</v>
      </c>
      <c r="F28" s="320">
        <v>39</v>
      </c>
      <c r="G28" s="396"/>
      <c r="H28" s="396"/>
      <c r="I28" s="399" t="s">
        <v>635</v>
      </c>
      <c r="J28" s="387">
        <v>1484</v>
      </c>
      <c r="K28" s="387">
        <v>1344</v>
      </c>
      <c r="L28" s="387">
        <v>117</v>
      </c>
    </row>
    <row r="29" spans="1:12" ht="13.5" customHeight="1">
      <c r="A29" s="404"/>
      <c r="B29" s="404"/>
      <c r="C29" s="389" t="s">
        <v>298</v>
      </c>
      <c r="D29" s="387">
        <v>95</v>
      </c>
      <c r="E29" s="387">
        <v>81</v>
      </c>
      <c r="F29" s="320">
        <v>12</v>
      </c>
      <c r="G29" s="396"/>
      <c r="H29" s="396"/>
      <c r="I29" s="399" t="s">
        <v>637</v>
      </c>
      <c r="J29" s="387">
        <v>374</v>
      </c>
      <c r="K29" s="387">
        <v>352</v>
      </c>
      <c r="L29" s="387">
        <v>17</v>
      </c>
    </row>
    <row r="30" spans="1:12" ht="13.5" customHeight="1">
      <c r="A30" s="404"/>
      <c r="B30" s="404"/>
      <c r="C30" s="389" t="s">
        <v>454</v>
      </c>
      <c r="D30" s="387">
        <v>8</v>
      </c>
      <c r="E30" s="387">
        <v>5</v>
      </c>
      <c r="F30" s="320">
        <v>3</v>
      </c>
      <c r="G30" s="396"/>
      <c r="H30" s="396"/>
      <c r="I30" s="399" t="s">
        <v>639</v>
      </c>
      <c r="J30" s="387">
        <v>114</v>
      </c>
      <c r="K30" s="387">
        <v>105</v>
      </c>
      <c r="L30" s="387">
        <v>7</v>
      </c>
    </row>
    <row r="31" spans="1:12" ht="13.5" customHeight="1">
      <c r="A31" s="404"/>
      <c r="B31" s="404"/>
      <c r="C31" s="389" t="s">
        <v>684</v>
      </c>
      <c r="D31" s="387">
        <v>1286</v>
      </c>
      <c r="E31" s="387">
        <v>1139</v>
      </c>
      <c r="F31" s="320">
        <v>138</v>
      </c>
      <c r="G31" s="396"/>
      <c r="H31" s="396"/>
      <c r="I31" s="399" t="s">
        <v>641</v>
      </c>
      <c r="J31" s="387">
        <v>425</v>
      </c>
      <c r="K31" s="387">
        <v>378</v>
      </c>
      <c r="L31" s="387">
        <v>45</v>
      </c>
    </row>
    <row r="32" spans="1:12" ht="13.5" customHeight="1">
      <c r="A32" s="404"/>
      <c r="B32" s="404"/>
      <c r="C32" s="389" t="s">
        <v>455</v>
      </c>
      <c r="D32" s="387">
        <v>867</v>
      </c>
      <c r="E32" s="387">
        <v>772</v>
      </c>
      <c r="F32" s="320">
        <v>91</v>
      </c>
      <c r="G32" s="396"/>
      <c r="H32" s="396"/>
      <c r="I32" s="399" t="s">
        <v>643</v>
      </c>
      <c r="J32" s="387">
        <v>359</v>
      </c>
      <c r="K32" s="387">
        <v>345</v>
      </c>
      <c r="L32" s="387">
        <v>14</v>
      </c>
    </row>
    <row r="33" spans="1:12" ht="13.5" customHeight="1">
      <c r="A33" s="404"/>
      <c r="B33" s="404"/>
      <c r="C33" s="389" t="s">
        <v>456</v>
      </c>
      <c r="D33" s="387">
        <v>653</v>
      </c>
      <c r="E33" s="387">
        <v>587</v>
      </c>
      <c r="F33" s="393">
        <v>65</v>
      </c>
      <c r="G33" s="396"/>
      <c r="H33" s="396"/>
      <c r="I33" s="399" t="s">
        <v>645</v>
      </c>
      <c r="J33" s="387">
        <v>101</v>
      </c>
      <c r="K33" s="387">
        <v>96</v>
      </c>
      <c r="L33" s="387">
        <v>4</v>
      </c>
    </row>
    <row r="34" spans="1:12" ht="13.5" customHeight="1">
      <c r="A34" s="404"/>
      <c r="B34" s="404"/>
      <c r="C34" s="389" t="s">
        <v>457</v>
      </c>
      <c r="D34" s="387">
        <v>514</v>
      </c>
      <c r="E34" s="387">
        <v>477</v>
      </c>
      <c r="F34" s="320">
        <v>37</v>
      </c>
      <c r="G34" s="396"/>
      <c r="H34" s="396"/>
      <c r="I34" s="399" t="s">
        <v>647</v>
      </c>
      <c r="J34" s="387">
        <v>183</v>
      </c>
      <c r="K34" s="387">
        <v>179</v>
      </c>
      <c r="L34" s="387">
        <v>4</v>
      </c>
    </row>
    <row r="35" spans="1:12" ht="13.5" customHeight="1">
      <c r="A35" s="404"/>
      <c r="B35" s="404"/>
      <c r="C35" s="389" t="s">
        <v>458</v>
      </c>
      <c r="D35" s="387">
        <v>992</v>
      </c>
      <c r="E35" s="387">
        <v>916</v>
      </c>
      <c r="F35" s="320">
        <v>73</v>
      </c>
      <c r="G35" s="396"/>
      <c r="H35" s="396"/>
      <c r="I35" s="399" t="s">
        <v>649</v>
      </c>
      <c r="J35" s="387">
        <v>293</v>
      </c>
      <c r="K35" s="387">
        <v>280</v>
      </c>
      <c r="L35" s="387">
        <v>12</v>
      </c>
    </row>
    <row r="36" spans="1:12" ht="13.5" customHeight="1">
      <c r="A36" s="404"/>
      <c r="B36" s="404"/>
      <c r="C36" s="389" t="s">
        <v>459</v>
      </c>
      <c r="D36" s="387">
        <v>196</v>
      </c>
      <c r="E36" s="387">
        <v>173</v>
      </c>
      <c r="F36" s="320">
        <v>20</v>
      </c>
      <c r="G36" s="396"/>
      <c r="H36" s="396"/>
      <c r="I36" s="399" t="s">
        <v>651</v>
      </c>
      <c r="J36" s="387">
        <v>176</v>
      </c>
      <c r="K36" s="387">
        <v>161</v>
      </c>
      <c r="L36" s="387">
        <v>14</v>
      </c>
    </row>
    <row r="37" spans="1:12" ht="13.5" customHeight="1">
      <c r="A37" s="404"/>
      <c r="B37" s="404"/>
      <c r="C37" s="389" t="s">
        <v>685</v>
      </c>
      <c r="D37" s="387">
        <v>480</v>
      </c>
      <c r="E37" s="387">
        <v>448</v>
      </c>
      <c r="F37" s="320">
        <v>32</v>
      </c>
      <c r="G37" s="396"/>
      <c r="H37" s="396"/>
      <c r="I37" s="399" t="s">
        <v>653</v>
      </c>
      <c r="J37" s="387">
        <v>214</v>
      </c>
      <c r="K37" s="387">
        <v>202</v>
      </c>
      <c r="L37" s="387">
        <v>12</v>
      </c>
    </row>
    <row r="38" spans="1:12" ht="13.5" customHeight="1">
      <c r="A38" s="404"/>
      <c r="B38" s="404"/>
      <c r="C38" s="389" t="s">
        <v>460</v>
      </c>
      <c r="D38" s="387">
        <v>59</v>
      </c>
      <c r="E38" s="387">
        <v>47</v>
      </c>
      <c r="F38" s="320">
        <v>12</v>
      </c>
      <c r="G38" s="396"/>
      <c r="H38" s="396"/>
      <c r="I38" s="399" t="s">
        <v>655</v>
      </c>
      <c r="J38" s="387">
        <v>182</v>
      </c>
      <c r="K38" s="387">
        <v>166</v>
      </c>
      <c r="L38" s="387">
        <v>14</v>
      </c>
    </row>
    <row r="39" spans="1:12" ht="13.5" customHeight="1">
      <c r="A39" s="404"/>
      <c r="B39" s="404"/>
      <c r="C39" s="389" t="s">
        <v>461</v>
      </c>
      <c r="D39" s="387">
        <v>20</v>
      </c>
      <c r="E39" s="387">
        <v>15</v>
      </c>
      <c r="F39" s="320">
        <v>5</v>
      </c>
      <c r="G39" s="396"/>
      <c r="H39" s="396"/>
      <c r="I39" s="399" t="s">
        <v>657</v>
      </c>
      <c r="J39" s="387">
        <v>328</v>
      </c>
      <c r="K39" s="387">
        <v>305</v>
      </c>
      <c r="L39" s="387">
        <v>22</v>
      </c>
    </row>
    <row r="40" spans="1:12" ht="13.5" customHeight="1">
      <c r="A40" s="404"/>
      <c r="B40" s="404"/>
      <c r="C40" s="389" t="s">
        <v>462</v>
      </c>
      <c r="D40" s="387">
        <v>213</v>
      </c>
      <c r="E40" s="387">
        <v>195</v>
      </c>
      <c r="F40" s="393">
        <v>18</v>
      </c>
      <c r="G40" s="396"/>
      <c r="H40" s="396"/>
      <c r="I40" s="399" t="s">
        <v>659</v>
      </c>
      <c r="J40" s="387">
        <v>388</v>
      </c>
      <c r="K40" s="387">
        <v>370</v>
      </c>
      <c r="L40" s="387">
        <v>18</v>
      </c>
    </row>
    <row r="41" spans="1:12" ht="13.5" customHeight="1">
      <c r="A41" s="404"/>
      <c r="B41" s="404"/>
      <c r="C41" s="389" t="s">
        <v>686</v>
      </c>
      <c r="D41" s="387">
        <v>79</v>
      </c>
      <c r="E41" s="387">
        <v>70</v>
      </c>
      <c r="F41" s="320">
        <v>9</v>
      </c>
      <c r="G41" s="396"/>
      <c r="H41" s="396"/>
      <c r="I41" s="399" t="s">
        <v>661</v>
      </c>
      <c r="J41" s="387">
        <v>608</v>
      </c>
      <c r="K41" s="387">
        <v>553</v>
      </c>
      <c r="L41" s="387">
        <v>50</v>
      </c>
    </row>
    <row r="42" spans="1:12" ht="13.5" customHeight="1">
      <c r="A42" s="404"/>
      <c r="B42" s="404"/>
      <c r="C42" s="389" t="s">
        <v>463</v>
      </c>
      <c r="D42" s="387">
        <v>97</v>
      </c>
      <c r="E42" s="387">
        <v>87</v>
      </c>
      <c r="F42" s="320">
        <v>10</v>
      </c>
      <c r="G42" s="396"/>
      <c r="H42" s="396"/>
      <c r="I42" s="399" t="s">
        <v>663</v>
      </c>
      <c r="J42" s="387">
        <v>717</v>
      </c>
      <c r="K42" s="387">
        <v>655</v>
      </c>
      <c r="L42" s="387">
        <v>59</v>
      </c>
    </row>
    <row r="43" spans="1:12" ht="13.5" customHeight="1">
      <c r="A43" s="404"/>
      <c r="B43" s="404"/>
      <c r="C43" s="389" t="s">
        <v>300</v>
      </c>
      <c r="D43" s="387">
        <v>270</v>
      </c>
      <c r="E43" s="387">
        <v>240</v>
      </c>
      <c r="F43" s="320">
        <v>29</v>
      </c>
      <c r="G43" s="396"/>
      <c r="H43" s="396"/>
      <c r="I43" s="399" t="s">
        <v>665</v>
      </c>
      <c r="J43" s="387">
        <v>4063</v>
      </c>
      <c r="K43" s="387">
        <v>3723</v>
      </c>
      <c r="L43" s="387">
        <v>302</v>
      </c>
    </row>
    <row r="44" spans="1:12" ht="13.5" customHeight="1">
      <c r="A44" s="404"/>
      <c r="B44" s="404"/>
      <c r="C44" s="389" t="s">
        <v>687</v>
      </c>
      <c r="D44" s="387">
        <v>243</v>
      </c>
      <c r="E44" s="387">
        <v>217</v>
      </c>
      <c r="F44" s="320">
        <v>25</v>
      </c>
      <c r="G44" s="396"/>
      <c r="H44" s="579"/>
      <c r="I44" s="399" t="s">
        <v>667</v>
      </c>
      <c r="J44" s="387">
        <v>1168</v>
      </c>
      <c r="K44" s="387">
        <v>1132</v>
      </c>
      <c r="L44" s="387">
        <v>34</v>
      </c>
    </row>
    <row r="45" spans="1:12" ht="13.5" customHeight="1">
      <c r="A45" s="404"/>
      <c r="B45" s="404"/>
      <c r="C45" s="389" t="s">
        <v>688</v>
      </c>
      <c r="D45" s="387">
        <v>54</v>
      </c>
      <c r="E45" s="387">
        <v>46</v>
      </c>
      <c r="F45" s="393">
        <v>8</v>
      </c>
      <c r="G45" s="396"/>
      <c r="H45" s="1021" t="s">
        <v>465</v>
      </c>
      <c r="I45" s="1022"/>
      <c r="J45" s="387">
        <v>2430</v>
      </c>
      <c r="K45" s="387">
        <v>2348</v>
      </c>
      <c r="L45" s="387">
        <v>80</v>
      </c>
    </row>
    <row r="46" spans="1:12" ht="13.5" customHeight="1">
      <c r="A46" s="404"/>
      <c r="B46" s="404"/>
      <c r="C46" s="389" t="s">
        <v>689</v>
      </c>
      <c r="D46" s="387">
        <v>17</v>
      </c>
      <c r="E46" s="387">
        <v>14</v>
      </c>
      <c r="F46" s="393">
        <v>3</v>
      </c>
      <c r="G46" s="396"/>
      <c r="H46" s="1021" t="s">
        <v>466</v>
      </c>
      <c r="I46" s="1022"/>
      <c r="J46" s="387">
        <v>6</v>
      </c>
      <c r="K46" s="387">
        <v>4</v>
      </c>
      <c r="L46" s="387">
        <v>2</v>
      </c>
    </row>
    <row r="47" spans="1:12" ht="13.5" customHeight="1">
      <c r="A47" s="404"/>
      <c r="B47" s="396"/>
      <c r="C47" s="389" t="s">
        <v>471</v>
      </c>
      <c r="D47" s="387">
        <v>22</v>
      </c>
      <c r="E47" s="387">
        <v>12</v>
      </c>
      <c r="F47" s="393">
        <v>10</v>
      </c>
      <c r="G47" s="396"/>
      <c r="H47" s="1021" t="s">
        <v>301</v>
      </c>
      <c r="I47" s="1022"/>
      <c r="J47" s="387">
        <v>6</v>
      </c>
      <c r="K47" s="387">
        <v>4</v>
      </c>
      <c r="L47" s="314">
        <v>2</v>
      </c>
    </row>
    <row r="48" spans="1:12" ht="13.5" customHeight="1">
      <c r="A48" s="404"/>
      <c r="B48" s="404"/>
      <c r="C48" s="389" t="s">
        <v>690</v>
      </c>
      <c r="D48" s="387">
        <v>58</v>
      </c>
      <c r="E48" s="387">
        <v>49</v>
      </c>
      <c r="F48" s="393">
        <v>9</v>
      </c>
      <c r="G48" s="396"/>
      <c r="H48" s="1021" t="s">
        <v>467</v>
      </c>
      <c r="I48" s="1022"/>
      <c r="J48" s="387">
        <v>11</v>
      </c>
      <c r="K48" s="387">
        <v>8</v>
      </c>
      <c r="L48" s="314">
        <v>3</v>
      </c>
    </row>
    <row r="49" spans="1:12" ht="13.5" customHeight="1">
      <c r="A49" s="404"/>
      <c r="B49" s="404"/>
      <c r="C49" s="389" t="s">
        <v>691</v>
      </c>
      <c r="D49" s="387">
        <v>21</v>
      </c>
      <c r="E49" s="387">
        <v>14</v>
      </c>
      <c r="F49" s="393">
        <v>6</v>
      </c>
      <c r="G49" s="396"/>
      <c r="H49" s="1021" t="s">
        <v>672</v>
      </c>
      <c r="I49" s="1022"/>
      <c r="J49" s="387">
        <v>26</v>
      </c>
      <c r="K49" s="387">
        <v>15</v>
      </c>
      <c r="L49" s="314">
        <v>11</v>
      </c>
    </row>
    <row r="50" spans="1:12" ht="13.5" customHeight="1">
      <c r="A50" s="396"/>
      <c r="B50" s="396"/>
      <c r="C50" s="389" t="s">
        <v>692</v>
      </c>
      <c r="D50" s="387">
        <v>149</v>
      </c>
      <c r="E50" s="387">
        <v>130</v>
      </c>
      <c r="F50" s="393">
        <v>15</v>
      </c>
      <c r="G50" s="396"/>
      <c r="H50" s="1021" t="s">
        <v>299</v>
      </c>
      <c r="I50" s="1022"/>
      <c r="J50" s="405">
        <v>10</v>
      </c>
      <c r="K50" s="404">
        <v>9</v>
      </c>
      <c r="L50" s="404">
        <v>1</v>
      </c>
    </row>
    <row r="51" spans="1:12" ht="13.5" customHeight="1">
      <c r="A51" s="388"/>
      <c r="B51" s="404"/>
      <c r="C51" s="389" t="s">
        <v>693</v>
      </c>
      <c r="D51" s="387">
        <v>23</v>
      </c>
      <c r="E51" s="387">
        <v>22</v>
      </c>
      <c r="F51" s="320">
        <v>1</v>
      </c>
      <c r="G51" s="396"/>
      <c r="H51" s="1021" t="s">
        <v>470</v>
      </c>
      <c r="I51" s="1022"/>
      <c r="J51" s="387">
        <v>18</v>
      </c>
      <c r="K51" s="387">
        <v>18</v>
      </c>
      <c r="L51" s="314" t="s">
        <v>794</v>
      </c>
    </row>
    <row r="52" spans="1:12" ht="13.5" customHeight="1">
      <c r="A52" s="388"/>
      <c r="B52" s="404"/>
      <c r="C52" s="389" t="s">
        <v>694</v>
      </c>
      <c r="D52" s="387">
        <v>21</v>
      </c>
      <c r="E52" s="387">
        <v>16</v>
      </c>
      <c r="F52" s="320">
        <v>5</v>
      </c>
      <c r="G52" s="396"/>
      <c r="H52" s="1021" t="s">
        <v>302</v>
      </c>
      <c r="I52" s="1022"/>
      <c r="J52" s="387">
        <v>8</v>
      </c>
      <c r="K52" s="387">
        <v>8</v>
      </c>
      <c r="L52" s="314" t="s">
        <v>156</v>
      </c>
    </row>
    <row r="53" spans="1:12" ht="13.5" customHeight="1">
      <c r="A53" s="396"/>
      <c r="B53" s="396"/>
      <c r="C53" s="389" t="s">
        <v>695</v>
      </c>
      <c r="D53" s="387">
        <v>14</v>
      </c>
      <c r="E53" s="390">
        <v>12</v>
      </c>
      <c r="F53" s="320">
        <v>2</v>
      </c>
      <c r="G53" s="396"/>
      <c r="H53" s="1021" t="s">
        <v>674</v>
      </c>
      <c r="I53" s="1022"/>
      <c r="J53" s="387">
        <v>5</v>
      </c>
      <c r="K53" s="387">
        <v>5</v>
      </c>
      <c r="L53" s="314" t="s">
        <v>794</v>
      </c>
    </row>
    <row r="54" spans="1:12" ht="13.5" customHeight="1" thickBot="1">
      <c r="A54" s="401"/>
      <c r="B54" s="401"/>
      <c r="C54" s="588" t="s">
        <v>696</v>
      </c>
      <c r="D54" s="589">
        <v>11</v>
      </c>
      <c r="E54" s="589">
        <v>5</v>
      </c>
      <c r="F54" s="591">
        <v>6</v>
      </c>
      <c r="G54" s="401"/>
      <c r="H54" s="1037" t="s">
        <v>285</v>
      </c>
      <c r="I54" s="1038"/>
      <c r="J54" s="589">
        <v>47</v>
      </c>
      <c r="K54" s="589">
        <v>32</v>
      </c>
      <c r="L54" s="589">
        <v>15</v>
      </c>
    </row>
    <row r="55" spans="7:12" ht="13.5" customHeight="1">
      <c r="G55" s="391"/>
      <c r="L55" s="191" t="s">
        <v>286</v>
      </c>
    </row>
    <row r="56" spans="1:7" ht="13.5" customHeight="1">
      <c r="A56" s="1018"/>
      <c r="B56" s="1019"/>
      <c r="C56" s="1020"/>
      <c r="D56" s="190"/>
      <c r="G56" s="190"/>
    </row>
    <row r="57" ht="15" customHeight="1"/>
    <row r="58" spans="9:12" ht="15" customHeight="1">
      <c r="I58" s="190"/>
      <c r="J58" s="27"/>
      <c r="K58" s="27"/>
      <c r="L58" s="117"/>
    </row>
    <row r="59" spans="9:12" ht="15" customHeight="1">
      <c r="I59" s="190"/>
      <c r="J59" s="27"/>
      <c r="K59" s="27"/>
      <c r="L59" s="117"/>
    </row>
    <row r="60" spans="9:12" ht="15" customHeight="1">
      <c r="I60" s="190"/>
      <c r="J60" s="27"/>
      <c r="K60" s="27"/>
      <c r="L60" s="117"/>
    </row>
    <row r="61" ht="15" customHeight="1">
      <c r="I61" s="190"/>
    </row>
    <row r="62" spans="8:12" ht="15" customHeight="1">
      <c r="H62" s="192"/>
      <c r="I62" s="190"/>
      <c r="J62" s="27"/>
      <c r="K62" s="27"/>
      <c r="L62" s="27"/>
    </row>
    <row r="63" ht="15" customHeight="1"/>
    <row r="64" ht="15" customHeight="1"/>
    <row r="65" ht="15" customHeight="1"/>
    <row r="66" ht="15" customHeight="1"/>
    <row r="67" ht="15" customHeight="1"/>
  </sheetData>
  <sheetProtection/>
  <mergeCells count="29">
    <mergeCell ref="H18:I18"/>
    <mergeCell ref="H19:I19"/>
    <mergeCell ref="B13:C13"/>
    <mergeCell ref="H54:I54"/>
    <mergeCell ref="H52:I52"/>
    <mergeCell ref="H16:I16"/>
    <mergeCell ref="H17:I17"/>
    <mergeCell ref="H51:I51"/>
    <mergeCell ref="H15:I15"/>
    <mergeCell ref="A12:C12"/>
    <mergeCell ref="A1:L1"/>
    <mergeCell ref="A8:C8"/>
    <mergeCell ref="A4:C5"/>
    <mergeCell ref="G4:I5"/>
    <mergeCell ref="A7:C7"/>
    <mergeCell ref="D4:D5"/>
    <mergeCell ref="J4:J5"/>
    <mergeCell ref="H12:I12"/>
    <mergeCell ref="G11:I11"/>
    <mergeCell ref="A56:C56"/>
    <mergeCell ref="H46:I46"/>
    <mergeCell ref="H47:I47"/>
    <mergeCell ref="H53:I53"/>
    <mergeCell ref="H48:I48"/>
    <mergeCell ref="H13:I13"/>
    <mergeCell ref="H14:I14"/>
    <mergeCell ref="H45:I45"/>
    <mergeCell ref="H49:I49"/>
    <mergeCell ref="H50:I50"/>
  </mergeCells>
  <printOptions/>
  <pageMargins left="0.7874015748031497" right="0.7874015748031497" top="0.7874015748031497" bottom="0.787401574803149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showGridLines="0" workbookViewId="0" topLeftCell="A1">
      <selection activeCell="G29" sqref="G29"/>
    </sheetView>
  </sheetViews>
  <sheetFormatPr defaultColWidth="8.796875" defaultRowHeight="15"/>
  <cols>
    <col min="1" max="1" width="4.5" style="18" customWidth="1"/>
    <col min="2" max="2" width="3.5" style="18" bestFit="1" customWidth="1"/>
    <col min="3" max="3" width="3" style="18" bestFit="1" customWidth="1"/>
    <col min="4" max="4" width="5.5" style="18" bestFit="1" customWidth="1"/>
    <col min="5" max="5" width="9.09765625" style="18" customWidth="1"/>
    <col min="6" max="6" width="11.09765625" style="18" customWidth="1"/>
    <col min="7" max="7" width="11.69921875" style="18" customWidth="1"/>
    <col min="8" max="10" width="11.09765625" style="18" customWidth="1"/>
    <col min="11" max="16384" width="9" style="18" customWidth="1"/>
  </cols>
  <sheetData>
    <row r="1" spans="1:10" ht="16.5" customHeight="1">
      <c r="A1" s="779" t="s">
        <v>30</v>
      </c>
      <c r="B1" s="779"/>
      <c r="C1" s="779"/>
      <c r="D1" s="779"/>
      <c r="E1" s="779"/>
      <c r="F1" s="779"/>
      <c r="G1" s="779"/>
      <c r="H1" s="779"/>
      <c r="I1" s="779"/>
      <c r="J1" s="779"/>
    </row>
    <row r="3" ht="14.25" thickBot="1">
      <c r="J3" s="19" t="s">
        <v>0</v>
      </c>
    </row>
    <row r="4" spans="1:10" ht="14.25" customHeight="1">
      <c r="A4" s="780" t="s">
        <v>31</v>
      </c>
      <c r="B4" s="780"/>
      <c r="C4" s="780"/>
      <c r="D4" s="803"/>
      <c r="E4" s="31" t="s">
        <v>32</v>
      </c>
      <c r="F4" s="31" t="s">
        <v>33</v>
      </c>
      <c r="G4" s="31" t="s">
        <v>34</v>
      </c>
      <c r="H4" s="20" t="s">
        <v>35</v>
      </c>
      <c r="I4" s="20" t="s">
        <v>36</v>
      </c>
      <c r="J4" s="32" t="s">
        <v>37</v>
      </c>
    </row>
    <row r="5" spans="1:10" ht="54">
      <c r="A5" s="804"/>
      <c r="B5" s="804"/>
      <c r="C5" s="804"/>
      <c r="D5" s="805"/>
      <c r="E5" s="33" t="s">
        <v>38</v>
      </c>
      <c r="F5" s="33" t="s">
        <v>39</v>
      </c>
      <c r="G5" s="33" t="s">
        <v>40</v>
      </c>
      <c r="H5" s="33" t="s">
        <v>41</v>
      </c>
      <c r="I5" s="33" t="s">
        <v>42</v>
      </c>
      <c r="J5" s="34" t="s">
        <v>43</v>
      </c>
    </row>
    <row r="6" spans="2:10" ht="13.5" hidden="1">
      <c r="B6" s="18">
        <v>45</v>
      </c>
      <c r="D6" s="24"/>
      <c r="E6" s="18">
        <v>21880</v>
      </c>
      <c r="F6" s="18">
        <v>17329</v>
      </c>
      <c r="G6" s="18">
        <f>ROUND(F6/E6*100,1)</f>
        <v>79.2</v>
      </c>
      <c r="H6" s="27">
        <v>1253</v>
      </c>
      <c r="I6" s="27">
        <v>5804</v>
      </c>
      <c r="J6" s="35">
        <f>H6-I6</f>
        <v>-4551</v>
      </c>
    </row>
    <row r="7" spans="1:10" ht="13.5">
      <c r="A7" s="18" t="s">
        <v>581</v>
      </c>
      <c r="B7" s="26">
        <v>12</v>
      </c>
      <c r="C7" s="26"/>
      <c r="D7" s="24">
        <v>2000</v>
      </c>
      <c r="E7" s="93">
        <v>131467</v>
      </c>
      <c r="F7" s="93">
        <v>123536</v>
      </c>
      <c r="G7" s="26">
        <v>94</v>
      </c>
      <c r="H7" s="93">
        <v>46968</v>
      </c>
      <c r="I7" s="93">
        <v>54899</v>
      </c>
      <c r="J7" s="96">
        <v>-7931</v>
      </c>
    </row>
    <row r="8" spans="2:10" ht="13.5">
      <c r="B8" s="26">
        <v>17</v>
      </c>
      <c r="C8" s="26"/>
      <c r="D8" s="24">
        <v>2005</v>
      </c>
      <c r="E8" s="93">
        <v>154731</v>
      </c>
      <c r="F8" s="93">
        <v>150561</v>
      </c>
      <c r="G8" s="94">
        <v>97.3</v>
      </c>
      <c r="H8" s="93">
        <v>54158</v>
      </c>
      <c r="I8" s="93">
        <v>58328</v>
      </c>
      <c r="J8" s="96">
        <v>-4170</v>
      </c>
    </row>
    <row r="9" spans="1:10" ht="13.5">
      <c r="A9" s="26"/>
      <c r="B9" s="26">
        <v>22</v>
      </c>
      <c r="C9" s="26"/>
      <c r="D9" s="24">
        <v>2010</v>
      </c>
      <c r="E9" s="291">
        <v>164877</v>
      </c>
      <c r="F9" s="93">
        <v>162294</v>
      </c>
      <c r="G9" s="94">
        <v>98.4</v>
      </c>
      <c r="H9" s="93">
        <v>53443</v>
      </c>
      <c r="I9" s="93">
        <v>59336</v>
      </c>
      <c r="J9" s="96">
        <v>-5893</v>
      </c>
    </row>
    <row r="10" spans="1:10" ht="13.5">
      <c r="A10" s="26"/>
      <c r="B10" s="26">
        <v>27</v>
      </c>
      <c r="C10" s="26"/>
      <c r="D10" s="24">
        <v>2015</v>
      </c>
      <c r="E10" s="93">
        <v>164024</v>
      </c>
      <c r="F10" s="93">
        <v>157727</v>
      </c>
      <c r="G10" s="94">
        <v>96.2</v>
      </c>
      <c r="H10" s="93">
        <v>50687</v>
      </c>
      <c r="I10" s="93">
        <v>56984</v>
      </c>
      <c r="J10" s="96">
        <v>-6297</v>
      </c>
    </row>
    <row r="11" spans="1:10" s="82" customFormat="1" ht="14.25" thickBot="1">
      <c r="A11" s="478" t="s">
        <v>784</v>
      </c>
      <c r="B11" s="478">
        <v>2</v>
      </c>
      <c r="C11" s="478"/>
      <c r="D11" s="479">
        <v>2020</v>
      </c>
      <c r="E11" s="481">
        <v>171362</v>
      </c>
      <c r="F11" s="481">
        <v>164509</v>
      </c>
      <c r="G11" s="658">
        <v>96</v>
      </c>
      <c r="H11" s="481">
        <v>49523</v>
      </c>
      <c r="I11" s="481">
        <v>56376</v>
      </c>
      <c r="J11" s="482">
        <v>-6853</v>
      </c>
    </row>
    <row r="12" spans="1:10" ht="13.5">
      <c r="A12" s="72" t="s">
        <v>418</v>
      </c>
      <c r="B12" s="72"/>
      <c r="C12" s="72"/>
      <c r="D12" s="72"/>
      <c r="E12" s="72"/>
      <c r="F12" s="72"/>
      <c r="G12" s="72"/>
      <c r="H12" s="72"/>
      <c r="I12" s="72"/>
      <c r="J12" s="95" t="s">
        <v>704</v>
      </c>
    </row>
    <row r="16" ht="13.5">
      <c r="I16" s="25"/>
    </row>
    <row r="17" ht="13.5">
      <c r="I17" s="25"/>
    </row>
    <row r="18" spans="9:10" ht="13.5">
      <c r="I18" s="25"/>
      <c r="J18" s="25"/>
    </row>
    <row r="19" ht="13.5">
      <c r="I19" s="25"/>
    </row>
    <row r="20" ht="13.5">
      <c r="I20" s="25"/>
    </row>
    <row r="21" spans="9:10" ht="13.5">
      <c r="I21" s="25"/>
      <c r="J21" s="25"/>
    </row>
    <row r="22" ht="13.5">
      <c r="H22" s="18" t="s">
        <v>422</v>
      </c>
    </row>
  </sheetData>
  <sheetProtection/>
  <mergeCells count="2">
    <mergeCell ref="A4:D5"/>
    <mergeCell ref="A1:J1"/>
  </mergeCells>
  <printOptions/>
  <pageMargins left="0.7874015748031497" right="0.7874015748031497" top="0.984251968503937" bottom="0.984251968503937" header="0.5118110236220472" footer="0.5118110236220472"/>
  <pageSetup horizontalDpi="400" verticalDpi="400" orientation="portrait" paperSize="9" scale="97"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L23"/>
  <sheetViews>
    <sheetView showGridLines="0" zoomScalePageLayoutView="0" workbookViewId="0" topLeftCell="A1">
      <selection activeCell="L27" sqref="L27"/>
    </sheetView>
  </sheetViews>
  <sheetFormatPr defaultColWidth="8.796875" defaultRowHeight="15"/>
  <cols>
    <col min="1" max="1" width="4.5" style="18" customWidth="1"/>
    <col min="2" max="2" width="3.5" style="18" bestFit="1" customWidth="1"/>
    <col min="3" max="3" width="3" style="18" bestFit="1" customWidth="1"/>
    <col min="4" max="4" width="5.5" style="18" bestFit="1" customWidth="1"/>
    <col min="5" max="5" width="8.3984375" style="18" customWidth="1"/>
    <col min="6" max="6" width="7.5" style="18" bestFit="1" customWidth="1"/>
    <col min="7" max="7" width="7.59765625" style="18" customWidth="1"/>
    <col min="8" max="8" width="8.5" style="18" bestFit="1" customWidth="1"/>
    <col min="9" max="9" width="7.8984375" style="18" customWidth="1"/>
    <col min="10" max="10" width="9.5" style="18" bestFit="1" customWidth="1"/>
    <col min="11" max="11" width="7.8984375" style="18" customWidth="1"/>
    <col min="12" max="12" width="8.8984375" style="18" customWidth="1"/>
    <col min="13" max="16384" width="9" style="18" customWidth="1"/>
  </cols>
  <sheetData>
    <row r="1" spans="1:12" ht="14.25">
      <c r="A1" s="779" t="s">
        <v>44</v>
      </c>
      <c r="B1" s="779"/>
      <c r="C1" s="779"/>
      <c r="D1" s="779"/>
      <c r="E1" s="779"/>
      <c r="F1" s="779"/>
      <c r="G1" s="779"/>
      <c r="H1" s="779"/>
      <c r="I1" s="779"/>
      <c r="J1" s="779"/>
      <c r="K1" s="779"/>
      <c r="L1" s="779"/>
    </row>
    <row r="3" spans="10:12" ht="14.25" thickBot="1">
      <c r="J3" s="29"/>
      <c r="K3" s="29"/>
      <c r="L3" s="19" t="s">
        <v>0</v>
      </c>
    </row>
    <row r="4" spans="1:12" ht="14.25" customHeight="1">
      <c r="A4" s="780" t="s">
        <v>31</v>
      </c>
      <c r="B4" s="780"/>
      <c r="C4" s="780"/>
      <c r="D4" s="803"/>
      <c r="E4" s="810" t="s">
        <v>45</v>
      </c>
      <c r="F4" s="812" t="s">
        <v>46</v>
      </c>
      <c r="G4" s="813"/>
      <c r="H4" s="806" t="s">
        <v>47</v>
      </c>
      <c r="I4" s="807"/>
      <c r="J4" s="806" t="s">
        <v>48</v>
      </c>
      <c r="K4" s="807"/>
      <c r="L4" s="808" t="s">
        <v>306</v>
      </c>
    </row>
    <row r="5" spans="1:12" ht="13.5">
      <c r="A5" s="804"/>
      <c r="B5" s="804"/>
      <c r="C5" s="804"/>
      <c r="D5" s="805"/>
      <c r="E5" s="811"/>
      <c r="F5" s="33"/>
      <c r="G5" s="36" t="s">
        <v>49</v>
      </c>
      <c r="H5" s="33"/>
      <c r="I5" s="36" t="s">
        <v>49</v>
      </c>
      <c r="J5" s="33"/>
      <c r="K5" s="36" t="s">
        <v>49</v>
      </c>
      <c r="L5" s="809"/>
    </row>
    <row r="6" spans="2:12" ht="13.5" hidden="1">
      <c r="B6" s="18">
        <v>45</v>
      </c>
      <c r="D6" s="24"/>
      <c r="E6" s="37" t="e">
        <f aca="true" t="shared" si="0" ref="E6:E11">F6+H6+J6+L6</f>
        <v>#VALUE!</v>
      </c>
      <c r="F6" s="18">
        <v>5190</v>
      </c>
      <c r="G6" s="18" t="e">
        <f aca="true" t="shared" si="1" ref="G6:G13">ROUND(F6/E6*100,1)</f>
        <v>#VALUE!</v>
      </c>
      <c r="H6" s="27">
        <v>15334</v>
      </c>
      <c r="I6" s="18" t="e">
        <f aca="true" t="shared" si="2" ref="I6:I13">ROUND(H6/E6*100,1)</f>
        <v>#VALUE!</v>
      </c>
      <c r="J6" s="27">
        <v>1356</v>
      </c>
      <c r="K6" s="18" t="e">
        <f aca="true" t="shared" si="3" ref="K6:K13">ROUND(J6/E6*100,1)</f>
        <v>#VALUE!</v>
      </c>
      <c r="L6" s="38" t="s">
        <v>15</v>
      </c>
    </row>
    <row r="7" spans="1:12" ht="13.5" hidden="1">
      <c r="A7" s="26" t="s">
        <v>17</v>
      </c>
      <c r="B7" s="26">
        <v>2</v>
      </c>
      <c r="C7" s="26" t="s">
        <v>504</v>
      </c>
      <c r="D7" s="24">
        <v>1990</v>
      </c>
      <c r="E7" s="37">
        <f t="shared" si="0"/>
        <v>115675</v>
      </c>
      <c r="F7" s="27">
        <v>24036</v>
      </c>
      <c r="G7" s="18">
        <f t="shared" si="1"/>
        <v>20.8</v>
      </c>
      <c r="H7" s="27">
        <v>86055</v>
      </c>
      <c r="I7" s="18">
        <f t="shared" si="2"/>
        <v>74.4</v>
      </c>
      <c r="J7" s="27">
        <v>5026</v>
      </c>
      <c r="K7" s="18">
        <f t="shared" si="3"/>
        <v>4.3</v>
      </c>
      <c r="L7" s="35">
        <v>558</v>
      </c>
    </row>
    <row r="8" spans="1:12" ht="13.5">
      <c r="A8" s="18" t="s">
        <v>581</v>
      </c>
      <c r="B8" s="26">
        <v>7</v>
      </c>
      <c r="C8" s="26" t="s">
        <v>504</v>
      </c>
      <c r="D8" s="24">
        <v>1995</v>
      </c>
      <c r="E8" s="99">
        <f t="shared" si="0"/>
        <v>123654</v>
      </c>
      <c r="F8" s="93">
        <v>20445</v>
      </c>
      <c r="G8" s="660">
        <f t="shared" si="1"/>
        <v>16.5</v>
      </c>
      <c r="H8" s="93">
        <v>95551</v>
      </c>
      <c r="I8" s="660">
        <f t="shared" si="2"/>
        <v>77.3</v>
      </c>
      <c r="J8" s="93">
        <v>6993</v>
      </c>
      <c r="K8" s="660">
        <f t="shared" si="3"/>
        <v>5.7</v>
      </c>
      <c r="L8" s="96">
        <v>665</v>
      </c>
    </row>
    <row r="9" spans="1:12" ht="13.5">
      <c r="A9" s="26"/>
      <c r="B9" s="26">
        <v>12</v>
      </c>
      <c r="C9" s="26"/>
      <c r="D9" s="24">
        <v>2000</v>
      </c>
      <c r="E9" s="99">
        <f t="shared" si="0"/>
        <v>132984</v>
      </c>
      <c r="F9" s="93">
        <v>19307</v>
      </c>
      <c r="G9" s="660">
        <f t="shared" si="1"/>
        <v>14.5</v>
      </c>
      <c r="H9" s="93">
        <v>101999</v>
      </c>
      <c r="I9" s="660">
        <f t="shared" si="2"/>
        <v>76.7</v>
      </c>
      <c r="J9" s="93">
        <v>10161</v>
      </c>
      <c r="K9" s="660">
        <f t="shared" si="3"/>
        <v>7.6</v>
      </c>
      <c r="L9" s="96">
        <v>1517</v>
      </c>
    </row>
    <row r="10" spans="1:12" ht="13.5">
      <c r="A10" s="26"/>
      <c r="B10" s="26">
        <v>17</v>
      </c>
      <c r="C10" s="26"/>
      <c r="D10" s="24">
        <v>2005</v>
      </c>
      <c r="E10" s="99">
        <f t="shared" si="0"/>
        <v>155290</v>
      </c>
      <c r="F10" s="93">
        <v>24522</v>
      </c>
      <c r="G10" s="660">
        <f t="shared" si="1"/>
        <v>15.8</v>
      </c>
      <c r="H10" s="93">
        <v>116008</v>
      </c>
      <c r="I10" s="660">
        <f t="shared" si="2"/>
        <v>74.7</v>
      </c>
      <c r="J10" s="93">
        <v>14201</v>
      </c>
      <c r="K10" s="660">
        <f t="shared" si="3"/>
        <v>9.1</v>
      </c>
      <c r="L10" s="96">
        <v>559</v>
      </c>
    </row>
    <row r="11" spans="1:12" ht="13.5">
      <c r="A11" s="26"/>
      <c r="B11" s="26">
        <v>22</v>
      </c>
      <c r="C11" s="26"/>
      <c r="D11" s="24">
        <v>2010</v>
      </c>
      <c r="E11" s="99">
        <f t="shared" si="0"/>
        <v>164877</v>
      </c>
      <c r="F11" s="93">
        <v>26929</v>
      </c>
      <c r="G11" s="660">
        <f t="shared" si="1"/>
        <v>16.3</v>
      </c>
      <c r="H11" s="93">
        <v>118402</v>
      </c>
      <c r="I11" s="660">
        <f t="shared" si="2"/>
        <v>71.8</v>
      </c>
      <c r="J11" s="93">
        <v>19290</v>
      </c>
      <c r="K11" s="660">
        <f t="shared" si="3"/>
        <v>11.7</v>
      </c>
      <c r="L11" s="96">
        <v>256</v>
      </c>
    </row>
    <row r="12" spans="1:12" ht="13.5">
      <c r="A12" s="478"/>
      <c r="B12" s="478">
        <v>27</v>
      </c>
      <c r="C12" s="478"/>
      <c r="D12" s="479">
        <v>2015</v>
      </c>
      <c r="E12" s="480">
        <f>F12+H12+J12+L12</f>
        <v>164024</v>
      </c>
      <c r="F12" s="481">
        <v>23336</v>
      </c>
      <c r="G12" s="660">
        <f t="shared" si="1"/>
        <v>14.2</v>
      </c>
      <c r="H12" s="481">
        <v>113576</v>
      </c>
      <c r="I12" s="660">
        <f t="shared" si="2"/>
        <v>69.2</v>
      </c>
      <c r="J12" s="481">
        <v>25836</v>
      </c>
      <c r="K12" s="660">
        <f t="shared" si="3"/>
        <v>15.8</v>
      </c>
      <c r="L12" s="482">
        <v>1276</v>
      </c>
    </row>
    <row r="13" spans="1:12" ht="14.25" thickBot="1">
      <c r="A13" s="478" t="s">
        <v>711</v>
      </c>
      <c r="B13" s="323">
        <v>2</v>
      </c>
      <c r="C13" s="323"/>
      <c r="D13" s="324">
        <v>2020</v>
      </c>
      <c r="E13" s="659">
        <v>171362</v>
      </c>
      <c r="F13" s="108">
        <v>21564</v>
      </c>
      <c r="G13" s="660">
        <f t="shared" si="1"/>
        <v>12.6</v>
      </c>
      <c r="H13" s="108">
        <v>116855</v>
      </c>
      <c r="I13" s="660">
        <f t="shared" si="2"/>
        <v>68.2</v>
      </c>
      <c r="J13" s="108">
        <v>29971</v>
      </c>
      <c r="K13" s="660">
        <f t="shared" si="3"/>
        <v>17.5</v>
      </c>
      <c r="L13" s="325">
        <v>2972</v>
      </c>
    </row>
    <row r="14" spans="1:12" ht="13.5">
      <c r="A14" s="72" t="s">
        <v>419</v>
      </c>
      <c r="B14" s="72"/>
      <c r="C14" s="72"/>
      <c r="D14" s="72"/>
      <c r="E14" s="72"/>
      <c r="F14" s="72"/>
      <c r="G14" s="72"/>
      <c r="H14" s="72"/>
      <c r="I14" s="72"/>
      <c r="J14" s="72"/>
      <c r="K14" s="72"/>
      <c r="L14" s="95" t="s">
        <v>18</v>
      </c>
    </row>
    <row r="15" ht="13.5">
      <c r="A15" s="18" t="s">
        <v>420</v>
      </c>
    </row>
    <row r="16" ht="13.5">
      <c r="A16" s="18" t="s">
        <v>421</v>
      </c>
    </row>
    <row r="18" ht="13.5">
      <c r="J18" s="25"/>
    </row>
    <row r="19" ht="13.5">
      <c r="J19" s="25"/>
    </row>
    <row r="20" spans="10:12" ht="13.5">
      <c r="J20" s="25"/>
      <c r="L20" s="25"/>
    </row>
    <row r="21" ht="13.5">
      <c r="J21" s="25"/>
    </row>
    <row r="22" ht="13.5">
      <c r="J22" s="25"/>
    </row>
    <row r="23" spans="10:12" ht="13.5">
      <c r="J23" s="25"/>
      <c r="L23" s="25"/>
    </row>
  </sheetData>
  <sheetProtection/>
  <mergeCells count="7">
    <mergeCell ref="J4:K4"/>
    <mergeCell ref="L4:L5"/>
    <mergeCell ref="E4:E5"/>
    <mergeCell ref="A1:L1"/>
    <mergeCell ref="A4:D5"/>
    <mergeCell ref="F4:G4"/>
    <mergeCell ref="H4:I4"/>
  </mergeCells>
  <printOptions/>
  <pageMargins left="0.7874015748031497" right="0.7874015748031497" top="0.984251968503937" bottom="0.984251968503937" header="0.5118110236220472" footer="0.5118110236220472"/>
  <pageSetup horizontalDpi="400" verticalDpi="400" orientation="portrait" paperSize="9" scale="97" r:id="rId1"/>
</worksheet>
</file>

<file path=xl/worksheets/sheet5.xml><?xml version="1.0" encoding="utf-8"?>
<worksheet xmlns="http://schemas.openxmlformats.org/spreadsheetml/2006/main" xmlns:r="http://schemas.openxmlformats.org/officeDocument/2006/relationships">
  <dimension ref="A1:AJ94"/>
  <sheetViews>
    <sheetView showGridLines="0" zoomScale="96" zoomScaleNormal="96" zoomScalePageLayoutView="0" workbookViewId="0" topLeftCell="E1">
      <selection activeCell="H55" sqref="H55"/>
    </sheetView>
  </sheetViews>
  <sheetFormatPr defaultColWidth="10.59765625" defaultRowHeight="15"/>
  <cols>
    <col min="1" max="1" width="9.3984375" style="0" customWidth="1"/>
    <col min="2" max="2" width="8.59765625" style="0" customWidth="1"/>
    <col min="3" max="4" width="7.19921875" style="0" customWidth="1"/>
    <col min="5" max="5" width="8.3984375" style="0" customWidth="1"/>
    <col min="6" max="7" width="7.19921875" style="0" customWidth="1"/>
    <col min="8" max="8" width="8.3984375" style="0" customWidth="1"/>
    <col min="9" max="12" width="7.19921875" style="0" customWidth="1"/>
    <col min="13" max="15" width="9.59765625" style="0" customWidth="1"/>
    <col min="16" max="25" width="10.59765625" style="0" customWidth="1"/>
  </cols>
  <sheetData>
    <row r="1" spans="1:12" ht="14.25">
      <c r="A1" s="814" t="s">
        <v>50</v>
      </c>
      <c r="B1" s="814"/>
      <c r="C1" s="814"/>
      <c r="D1" s="814"/>
      <c r="E1" s="814"/>
      <c r="F1" s="814"/>
      <c r="G1" s="814"/>
      <c r="H1" s="814"/>
      <c r="I1" s="814"/>
      <c r="J1" s="814"/>
      <c r="K1" s="708"/>
      <c r="L1" s="708"/>
    </row>
    <row r="2" spans="1:12" ht="14.25" customHeight="1" thickBot="1">
      <c r="A2" s="81"/>
      <c r="B2" s="81"/>
      <c r="C2" s="81"/>
      <c r="D2" s="81"/>
      <c r="E2" s="81"/>
      <c r="F2" s="81"/>
      <c r="G2" s="81"/>
      <c r="H2" s="292"/>
      <c r="I2" s="107"/>
      <c r="J2" s="293" t="s">
        <v>472</v>
      </c>
      <c r="K2" s="673"/>
      <c r="L2" s="673"/>
    </row>
    <row r="3" spans="1:12" ht="13.5" customHeight="1">
      <c r="A3" s="83"/>
      <c r="B3" s="82"/>
      <c r="C3" s="18"/>
      <c r="D3" s="18"/>
      <c r="E3" s="100"/>
      <c r="F3" s="18"/>
      <c r="G3" s="18"/>
      <c r="H3" s="100"/>
      <c r="I3" s="18"/>
      <c r="J3" s="18"/>
      <c r="K3" s="18"/>
      <c r="L3" s="18"/>
    </row>
    <row r="4" spans="1:12" ht="13.5" customHeight="1">
      <c r="A4" s="84" t="s">
        <v>51</v>
      </c>
      <c r="B4" s="100" t="s">
        <v>52</v>
      </c>
      <c r="C4" s="26"/>
      <c r="D4" s="26"/>
      <c r="E4" s="100" t="s">
        <v>52</v>
      </c>
      <c r="F4" s="26"/>
      <c r="G4" s="26"/>
      <c r="H4" s="100" t="s">
        <v>52</v>
      </c>
      <c r="I4" s="26"/>
      <c r="J4" s="26"/>
      <c r="K4" s="26"/>
      <c r="L4" s="26"/>
    </row>
    <row r="5" spans="1:12" ht="13.5" customHeight="1">
      <c r="A5" s="85"/>
      <c r="B5" s="101"/>
      <c r="C5" s="42" t="s">
        <v>10</v>
      </c>
      <c r="D5" s="42" t="s">
        <v>11</v>
      </c>
      <c r="E5" s="101"/>
      <c r="F5" s="43" t="s">
        <v>10</v>
      </c>
      <c r="G5" s="43" t="s">
        <v>11</v>
      </c>
      <c r="H5" s="101"/>
      <c r="I5" s="42" t="s">
        <v>10</v>
      </c>
      <c r="J5" s="113" t="s">
        <v>11</v>
      </c>
      <c r="K5" s="744"/>
      <c r="L5" s="744"/>
    </row>
    <row r="6" spans="1:12" ht="13.5" customHeight="1">
      <c r="A6" s="83"/>
      <c r="B6" s="18"/>
      <c r="C6" s="26" t="s">
        <v>71</v>
      </c>
      <c r="D6" s="26"/>
      <c r="E6" s="26"/>
      <c r="F6" s="217" t="s">
        <v>308</v>
      </c>
      <c r="G6" s="26"/>
      <c r="H6" s="93"/>
      <c r="I6" s="237" t="s">
        <v>507</v>
      </c>
      <c r="J6" s="27"/>
      <c r="K6" s="27"/>
      <c r="L6" s="27"/>
    </row>
    <row r="7" spans="1:12" ht="13.5" customHeight="1">
      <c r="A7" s="86"/>
      <c r="B7" s="18"/>
      <c r="C7" s="217">
        <v>1995</v>
      </c>
      <c r="D7" s="26"/>
      <c r="E7" s="26"/>
      <c r="F7" s="217">
        <v>2000</v>
      </c>
      <c r="G7" s="26"/>
      <c r="H7" s="288"/>
      <c r="I7" s="289">
        <v>2005</v>
      </c>
      <c r="J7" s="290"/>
      <c r="K7" s="290"/>
      <c r="L7" s="290"/>
    </row>
    <row r="8" spans="1:26" s="16" customFormat="1" ht="13.5" customHeight="1">
      <c r="A8" s="84" t="s">
        <v>9</v>
      </c>
      <c r="B8" s="236">
        <v>123654</v>
      </c>
      <c r="C8" s="236">
        <v>64225</v>
      </c>
      <c r="D8" s="236">
        <v>59429</v>
      </c>
      <c r="E8" s="236">
        <v>132984</v>
      </c>
      <c r="F8" s="236">
        <v>68943</v>
      </c>
      <c r="G8" s="236">
        <v>64041</v>
      </c>
      <c r="H8" s="236">
        <v>155290</v>
      </c>
      <c r="I8" s="236">
        <v>79275</v>
      </c>
      <c r="J8" s="236">
        <v>76015</v>
      </c>
      <c r="K8" s="236"/>
      <c r="L8" s="236"/>
      <c r="O8"/>
      <c r="P8"/>
      <c r="Q8"/>
      <c r="S8"/>
      <c r="T8"/>
      <c r="U8"/>
      <c r="V8"/>
      <c r="W8"/>
      <c r="X8"/>
      <c r="Y8"/>
      <c r="Z8"/>
    </row>
    <row r="9" spans="1:26" ht="13.5" customHeight="1">
      <c r="A9" s="86"/>
      <c r="B9" s="236"/>
      <c r="C9" s="236"/>
      <c r="D9" s="236"/>
      <c r="E9" s="236"/>
      <c r="F9" s="236"/>
      <c r="G9" s="236"/>
      <c r="H9" s="236"/>
      <c r="I9" s="236"/>
      <c r="J9" s="236"/>
      <c r="K9" s="236"/>
      <c r="L9" s="236"/>
      <c r="S9" s="16"/>
      <c r="T9" s="16"/>
      <c r="U9" s="16"/>
      <c r="V9" s="16"/>
      <c r="W9" s="16"/>
      <c r="X9" s="16"/>
      <c r="Y9" s="16"/>
      <c r="Z9" s="16"/>
    </row>
    <row r="10" spans="1:12" ht="13.5" customHeight="1">
      <c r="A10" s="86" t="s">
        <v>53</v>
      </c>
      <c r="B10" s="236">
        <v>6552</v>
      </c>
      <c r="C10" s="236">
        <v>3350</v>
      </c>
      <c r="D10" s="236">
        <v>3202</v>
      </c>
      <c r="E10" s="236">
        <v>6866</v>
      </c>
      <c r="F10" s="236">
        <v>3465</v>
      </c>
      <c r="G10" s="236">
        <v>3401</v>
      </c>
      <c r="H10" s="236">
        <v>8653</v>
      </c>
      <c r="I10" s="236">
        <v>4414</v>
      </c>
      <c r="J10" s="236">
        <v>4239</v>
      </c>
      <c r="K10" s="236"/>
      <c r="L10" s="236"/>
    </row>
    <row r="11" spans="1:12" ht="13.5" customHeight="1">
      <c r="A11" s="86" t="s">
        <v>54</v>
      </c>
      <c r="B11" s="236">
        <v>6423</v>
      </c>
      <c r="C11" s="236">
        <v>3198</v>
      </c>
      <c r="D11" s="236">
        <v>3225</v>
      </c>
      <c r="E11" s="236">
        <v>6148</v>
      </c>
      <c r="F11" s="236">
        <v>3098</v>
      </c>
      <c r="G11" s="236">
        <v>3050</v>
      </c>
      <c r="H11" s="236">
        <v>8711</v>
      </c>
      <c r="I11" s="236">
        <v>4294</v>
      </c>
      <c r="J11" s="236">
        <v>4417</v>
      </c>
      <c r="K11" s="236"/>
      <c r="L11" s="236"/>
    </row>
    <row r="12" spans="1:12" ht="13.5" customHeight="1">
      <c r="A12" s="86" t="s">
        <v>55</v>
      </c>
      <c r="B12" s="236">
        <v>7470</v>
      </c>
      <c r="C12" s="236">
        <v>3875</v>
      </c>
      <c r="D12" s="236">
        <v>3595</v>
      </c>
      <c r="E12" s="236">
        <v>6293</v>
      </c>
      <c r="F12" s="236">
        <v>3144</v>
      </c>
      <c r="G12" s="236">
        <v>3149</v>
      </c>
      <c r="H12" s="236">
        <v>7158</v>
      </c>
      <c r="I12" s="236">
        <v>3614</v>
      </c>
      <c r="J12" s="236">
        <v>3544</v>
      </c>
      <c r="K12" s="236"/>
      <c r="L12" s="236"/>
    </row>
    <row r="13" spans="1:12" ht="13.5" customHeight="1">
      <c r="A13" s="86" t="s">
        <v>56</v>
      </c>
      <c r="B13" s="236">
        <v>9065</v>
      </c>
      <c r="C13" s="236">
        <v>4641</v>
      </c>
      <c r="D13" s="236">
        <v>4424</v>
      </c>
      <c r="E13" s="236">
        <v>7779</v>
      </c>
      <c r="F13" s="236">
        <v>4035</v>
      </c>
      <c r="G13" s="236">
        <v>3744</v>
      </c>
      <c r="H13" s="236">
        <v>6997</v>
      </c>
      <c r="I13" s="236">
        <v>3477</v>
      </c>
      <c r="J13" s="236">
        <v>3520</v>
      </c>
      <c r="K13" s="236"/>
      <c r="L13" s="236"/>
    </row>
    <row r="14" spans="1:12" ht="13.5" customHeight="1">
      <c r="A14" s="86" t="s">
        <v>57</v>
      </c>
      <c r="B14" s="236">
        <v>13041</v>
      </c>
      <c r="C14" s="236">
        <v>6776</v>
      </c>
      <c r="D14" s="236">
        <v>6265</v>
      </c>
      <c r="E14" s="236">
        <v>11936</v>
      </c>
      <c r="F14" s="236">
        <v>6236</v>
      </c>
      <c r="G14" s="236">
        <v>5700</v>
      </c>
      <c r="H14" s="236">
        <v>11507</v>
      </c>
      <c r="I14" s="236">
        <v>5845</v>
      </c>
      <c r="J14" s="236">
        <v>5662</v>
      </c>
      <c r="K14" s="236"/>
      <c r="L14" s="236"/>
    </row>
    <row r="15" spans="1:12" ht="13.5" customHeight="1">
      <c r="A15" s="86" t="s">
        <v>58</v>
      </c>
      <c r="B15" s="236">
        <v>13392</v>
      </c>
      <c r="C15" s="236">
        <v>7360</v>
      </c>
      <c r="D15" s="236">
        <v>6032</v>
      </c>
      <c r="E15" s="236">
        <v>14609</v>
      </c>
      <c r="F15" s="236">
        <v>7759</v>
      </c>
      <c r="G15" s="236">
        <v>6850</v>
      </c>
      <c r="H15" s="236">
        <v>15047</v>
      </c>
      <c r="I15" s="236">
        <v>7874</v>
      </c>
      <c r="J15" s="236">
        <v>7173</v>
      </c>
      <c r="K15" s="236"/>
      <c r="L15" s="236"/>
    </row>
    <row r="16" spans="1:12" ht="13.5" customHeight="1">
      <c r="A16" s="86" t="s">
        <v>59</v>
      </c>
      <c r="B16" s="236">
        <v>11248</v>
      </c>
      <c r="C16" s="236">
        <v>6080</v>
      </c>
      <c r="D16" s="236">
        <v>5168</v>
      </c>
      <c r="E16" s="236">
        <v>13324</v>
      </c>
      <c r="F16" s="236">
        <v>7063</v>
      </c>
      <c r="G16" s="236">
        <v>6261</v>
      </c>
      <c r="H16" s="236">
        <v>16755</v>
      </c>
      <c r="I16" s="236">
        <v>8596</v>
      </c>
      <c r="J16" s="236">
        <v>8159</v>
      </c>
      <c r="K16" s="236"/>
      <c r="L16" s="236"/>
    </row>
    <row r="17" spans="1:12" ht="13.5" customHeight="1">
      <c r="A17" s="86" t="s">
        <v>60</v>
      </c>
      <c r="B17" s="236">
        <v>8741</v>
      </c>
      <c r="C17" s="236">
        <v>4491</v>
      </c>
      <c r="D17" s="236">
        <v>4250</v>
      </c>
      <c r="E17" s="236">
        <v>10910</v>
      </c>
      <c r="F17" s="236">
        <v>5761</v>
      </c>
      <c r="G17" s="236">
        <v>5149</v>
      </c>
      <c r="H17" s="236">
        <v>15831</v>
      </c>
      <c r="I17" s="236">
        <v>8302</v>
      </c>
      <c r="J17" s="236">
        <v>7529</v>
      </c>
      <c r="K17" s="236"/>
      <c r="L17" s="236"/>
    </row>
    <row r="18" spans="1:12" ht="13.5" customHeight="1">
      <c r="A18" s="86" t="s">
        <v>61</v>
      </c>
      <c r="B18" s="236">
        <v>9553</v>
      </c>
      <c r="C18" s="236">
        <v>4798</v>
      </c>
      <c r="D18" s="236">
        <v>4755</v>
      </c>
      <c r="E18" s="236">
        <v>8479</v>
      </c>
      <c r="F18" s="236">
        <v>4366</v>
      </c>
      <c r="G18" s="236">
        <v>4113</v>
      </c>
      <c r="H18" s="236">
        <v>12365</v>
      </c>
      <c r="I18" s="236">
        <v>6623</v>
      </c>
      <c r="J18" s="236">
        <v>5742</v>
      </c>
      <c r="K18" s="236"/>
      <c r="L18" s="236"/>
    </row>
    <row r="19" spans="1:12" ht="13.5" customHeight="1">
      <c r="A19" s="86" t="s">
        <v>62</v>
      </c>
      <c r="B19" s="236">
        <v>11489</v>
      </c>
      <c r="C19" s="236">
        <v>5927</v>
      </c>
      <c r="D19" s="236">
        <v>5562</v>
      </c>
      <c r="E19" s="236">
        <v>9366</v>
      </c>
      <c r="F19" s="236">
        <v>4696</v>
      </c>
      <c r="G19" s="236">
        <v>4670</v>
      </c>
      <c r="H19" s="236">
        <v>9066</v>
      </c>
      <c r="I19" s="236">
        <v>4715</v>
      </c>
      <c r="J19" s="236">
        <v>4351</v>
      </c>
      <c r="K19" s="236"/>
      <c r="L19" s="236"/>
    </row>
    <row r="20" spans="1:12" ht="13.5" customHeight="1">
      <c r="A20" s="86" t="s">
        <v>63</v>
      </c>
      <c r="B20" s="236">
        <v>8701</v>
      </c>
      <c r="C20" s="236">
        <v>4648</v>
      </c>
      <c r="D20" s="236">
        <v>4053</v>
      </c>
      <c r="E20" s="236">
        <v>11348</v>
      </c>
      <c r="F20" s="236">
        <v>5884</v>
      </c>
      <c r="G20" s="236">
        <v>5464</v>
      </c>
      <c r="H20" s="236">
        <v>9417</v>
      </c>
      <c r="I20" s="236">
        <v>4697</v>
      </c>
      <c r="J20" s="236">
        <v>4720</v>
      </c>
      <c r="K20" s="236"/>
      <c r="L20" s="236"/>
    </row>
    <row r="21" spans="1:12" ht="13.5" customHeight="1">
      <c r="A21" s="86" t="s">
        <v>64</v>
      </c>
      <c r="B21" s="236">
        <v>6190</v>
      </c>
      <c r="C21" s="236">
        <v>3419</v>
      </c>
      <c r="D21" s="236">
        <v>2771</v>
      </c>
      <c r="E21" s="236">
        <v>8337</v>
      </c>
      <c r="F21" s="236">
        <v>4467</v>
      </c>
      <c r="G21" s="236">
        <v>3870</v>
      </c>
      <c r="H21" s="236">
        <v>11121</v>
      </c>
      <c r="I21" s="236">
        <v>5720</v>
      </c>
      <c r="J21" s="236">
        <v>5401</v>
      </c>
      <c r="K21" s="236"/>
      <c r="L21" s="236"/>
    </row>
    <row r="22" spans="1:12" ht="13.5" customHeight="1">
      <c r="A22" s="86" t="s">
        <v>65</v>
      </c>
      <c r="B22" s="236">
        <v>4131</v>
      </c>
      <c r="C22" s="236">
        <v>2275</v>
      </c>
      <c r="D22" s="236">
        <v>1856</v>
      </c>
      <c r="E22" s="236">
        <v>5911</v>
      </c>
      <c r="F22" s="236">
        <v>3194</v>
      </c>
      <c r="G22" s="236">
        <v>2717</v>
      </c>
      <c r="H22" s="236">
        <v>7902</v>
      </c>
      <c r="I22" s="236">
        <v>4117</v>
      </c>
      <c r="J22" s="236">
        <v>3785</v>
      </c>
      <c r="K22" s="236"/>
      <c r="L22" s="236"/>
    </row>
    <row r="23" spans="1:12" ht="13.5" customHeight="1">
      <c r="A23" s="86" t="s">
        <v>66</v>
      </c>
      <c r="B23" s="236">
        <v>2822</v>
      </c>
      <c r="C23" s="236">
        <v>1378</v>
      </c>
      <c r="D23" s="236">
        <v>1444</v>
      </c>
      <c r="E23" s="236">
        <v>3988</v>
      </c>
      <c r="F23" s="236">
        <v>2110</v>
      </c>
      <c r="G23" s="236">
        <v>1878</v>
      </c>
      <c r="H23" s="236">
        <v>5520</v>
      </c>
      <c r="I23" s="236">
        <v>2878</v>
      </c>
      <c r="J23" s="236">
        <v>2642</v>
      </c>
      <c r="K23" s="236"/>
      <c r="L23" s="236"/>
    </row>
    <row r="24" spans="1:12" ht="13.5" customHeight="1">
      <c r="A24" s="86" t="s">
        <v>67</v>
      </c>
      <c r="B24" s="236">
        <v>1819</v>
      </c>
      <c r="C24" s="236">
        <v>737</v>
      </c>
      <c r="D24" s="236">
        <v>1082</v>
      </c>
      <c r="E24" s="236">
        <v>2767</v>
      </c>
      <c r="F24" s="236">
        <v>1340</v>
      </c>
      <c r="G24" s="236">
        <v>1427</v>
      </c>
      <c r="H24" s="236">
        <v>3687</v>
      </c>
      <c r="I24" s="236">
        <v>1882</v>
      </c>
      <c r="J24" s="236">
        <v>1805</v>
      </c>
      <c r="K24" s="236"/>
      <c r="L24" s="236"/>
    </row>
    <row r="25" spans="1:12" ht="13.5" customHeight="1">
      <c r="A25" s="86" t="s">
        <v>68</v>
      </c>
      <c r="B25" s="236">
        <v>1153</v>
      </c>
      <c r="C25" s="236">
        <v>408</v>
      </c>
      <c r="D25" s="236">
        <v>745</v>
      </c>
      <c r="E25" s="236">
        <v>1699</v>
      </c>
      <c r="F25" s="236">
        <v>684</v>
      </c>
      <c r="G25" s="236">
        <v>1015</v>
      </c>
      <c r="H25" s="236">
        <v>2491</v>
      </c>
      <c r="I25" s="236">
        <v>1094</v>
      </c>
      <c r="J25" s="236">
        <v>1397</v>
      </c>
      <c r="K25" s="236"/>
      <c r="L25" s="236"/>
    </row>
    <row r="26" spans="1:12" ht="13.5" customHeight="1">
      <c r="A26" s="86" t="s">
        <v>69</v>
      </c>
      <c r="B26" s="236">
        <v>1199</v>
      </c>
      <c r="C26" s="236">
        <v>386</v>
      </c>
      <c r="D26" s="236">
        <v>813</v>
      </c>
      <c r="E26" s="236">
        <v>1707</v>
      </c>
      <c r="F26" s="236">
        <v>535</v>
      </c>
      <c r="G26" s="236">
        <v>1172</v>
      </c>
      <c r="H26" s="236">
        <v>2503</v>
      </c>
      <c r="I26" s="236">
        <v>767</v>
      </c>
      <c r="J26" s="236">
        <v>1736</v>
      </c>
      <c r="K26" s="236"/>
      <c r="L26" s="236"/>
    </row>
    <row r="27" spans="1:12" ht="13.5" customHeight="1">
      <c r="A27" s="86" t="s">
        <v>70</v>
      </c>
      <c r="B27" s="236">
        <v>665</v>
      </c>
      <c r="C27" s="236">
        <v>478</v>
      </c>
      <c r="D27" s="236">
        <v>187</v>
      </c>
      <c r="E27" s="236">
        <v>1517</v>
      </c>
      <c r="F27" s="236">
        <v>1106</v>
      </c>
      <c r="G27" s="236">
        <v>411</v>
      </c>
      <c r="H27" s="236">
        <v>559</v>
      </c>
      <c r="I27" s="236">
        <f>(F27-F26)/F26*100</f>
        <v>106.72897196261681</v>
      </c>
      <c r="J27" s="236">
        <f>F27/17.3</f>
        <v>63.93063583815029</v>
      </c>
      <c r="K27" s="236"/>
      <c r="L27" s="236"/>
    </row>
    <row r="28" spans="1:12" ht="13.5" customHeight="1">
      <c r="A28" s="86"/>
      <c r="B28" s="27"/>
      <c r="C28" s="27"/>
      <c r="D28" s="27"/>
      <c r="E28" s="27"/>
      <c r="F28" s="27"/>
      <c r="G28" s="27"/>
      <c r="H28" s="27"/>
      <c r="I28" s="27"/>
      <c r="J28" s="27"/>
      <c r="K28" s="27"/>
      <c r="L28" s="27"/>
    </row>
    <row r="29" spans="1:12" ht="13.5" customHeight="1">
      <c r="A29" s="86"/>
      <c r="B29" s="93"/>
      <c r="C29" s="237" t="s">
        <v>365</v>
      </c>
      <c r="D29" s="27"/>
      <c r="E29" s="109"/>
      <c r="F29" s="109" t="s">
        <v>508</v>
      </c>
      <c r="G29" s="109"/>
      <c r="H29" s="109"/>
      <c r="I29" s="109" t="s">
        <v>712</v>
      </c>
      <c r="J29" s="109"/>
      <c r="K29" s="109"/>
      <c r="L29" s="109"/>
    </row>
    <row r="30" spans="1:16" ht="13.5" customHeight="1">
      <c r="A30" s="86"/>
      <c r="B30" s="288"/>
      <c r="C30" s="289">
        <v>2010</v>
      </c>
      <c r="D30" s="290"/>
      <c r="E30" s="483"/>
      <c r="F30" s="483">
        <v>2015</v>
      </c>
      <c r="G30" s="483"/>
      <c r="H30" s="483"/>
      <c r="I30" s="483">
        <v>2020</v>
      </c>
      <c r="J30" s="483"/>
      <c r="K30" s="483"/>
      <c r="L30" s="483"/>
      <c r="N30" s="233"/>
      <c r="O30" s="233"/>
      <c r="P30" s="661"/>
    </row>
    <row r="31" spans="1:26" s="16" customFormat="1" ht="13.5" customHeight="1">
      <c r="A31" s="84" t="s">
        <v>9</v>
      </c>
      <c r="B31" s="27">
        <v>164877</v>
      </c>
      <c r="C31" s="446">
        <v>82177</v>
      </c>
      <c r="D31" s="446">
        <v>82700</v>
      </c>
      <c r="E31" s="109">
        <f>F31+G31</f>
        <v>164024</v>
      </c>
      <c r="F31" s="109">
        <f>F33+F34+F35+F36+F37+F38+F39+F40+F41+F42+F43+F44+F45+F46+F47+F48+F49+F50</f>
        <v>81057</v>
      </c>
      <c r="G31" s="109">
        <f>G33+G34+G35+G36+G37+G38+G39+G40+G41+G42+G43+G44+G45+G46+G47+G48+G49+G50</f>
        <v>82967</v>
      </c>
      <c r="H31" s="109">
        <f>I31+J31</f>
        <v>171362</v>
      </c>
      <c r="I31" s="109">
        <f>I33+I34+I35+I36+I37+I38+I39+I40+I41+I42+I43+I44+I45+I46+I47+I48+I49+I50</f>
        <v>83506</v>
      </c>
      <c r="J31" s="109">
        <f>J33+J34+J35+J36+J37+J38+J39+J40+J41+J42+J43+J44+J45+J46+J47+J48+J49+J50</f>
        <v>87856</v>
      </c>
      <c r="K31" s="109"/>
      <c r="L31" s="109"/>
      <c r="N31" s="234"/>
      <c r="O31" s="234"/>
      <c r="P31" s="661"/>
      <c r="Q31"/>
      <c r="S31"/>
      <c r="T31"/>
      <c r="U31"/>
      <c r="V31"/>
      <c r="W31"/>
      <c r="X31"/>
      <c r="Y31"/>
      <c r="Z31"/>
    </row>
    <row r="32" spans="1:26" ht="13.5" customHeight="1">
      <c r="A32" s="86"/>
      <c r="B32" s="27"/>
      <c r="C32" s="27"/>
      <c r="D32" s="27"/>
      <c r="E32" s="109"/>
      <c r="F32" s="109"/>
      <c r="G32" s="109"/>
      <c r="H32" s="109"/>
      <c r="I32" s="109"/>
      <c r="J32" s="109"/>
      <c r="K32" s="109"/>
      <c r="L32" s="109"/>
      <c r="N32" s="234"/>
      <c r="O32" s="235"/>
      <c r="P32" s="661"/>
      <c r="S32" s="16"/>
      <c r="T32" s="16"/>
      <c r="U32" s="16"/>
      <c r="V32" s="16"/>
      <c r="W32" s="16"/>
      <c r="X32" s="16"/>
      <c r="Y32" s="16"/>
      <c r="Z32" s="16"/>
    </row>
    <row r="33" spans="1:36" ht="13.5" customHeight="1">
      <c r="A33" s="86" t="s">
        <v>53</v>
      </c>
      <c r="B33" s="27">
        <v>8480</v>
      </c>
      <c r="C33" s="27">
        <v>4329</v>
      </c>
      <c r="D33" s="27">
        <v>4151</v>
      </c>
      <c r="E33" s="109">
        <f>F33+G33</f>
        <v>6524</v>
      </c>
      <c r="F33" s="484">
        <v>3360</v>
      </c>
      <c r="G33" s="484">
        <v>3164</v>
      </c>
      <c r="H33" s="109">
        <v>6453</v>
      </c>
      <c r="I33" s="484">
        <v>3340</v>
      </c>
      <c r="J33" s="484">
        <v>3113</v>
      </c>
      <c r="K33" s="484"/>
      <c r="L33" s="484"/>
      <c r="M33" s="449"/>
      <c r="N33" s="234"/>
      <c r="O33" s="235"/>
      <c r="P33" s="661"/>
      <c r="Q33" s="661"/>
      <c r="R33" s="661"/>
      <c r="S33" s="661"/>
      <c r="T33" s="661"/>
      <c r="U33" s="661"/>
      <c r="V33" s="661"/>
      <c r="W33" s="661"/>
      <c r="X33" s="661"/>
      <c r="Y33" s="661"/>
      <c r="Z33" s="661"/>
      <c r="AA33" s="661"/>
      <c r="AB33" s="661"/>
      <c r="AC33" s="661"/>
      <c r="AD33" s="661"/>
      <c r="AE33" s="661"/>
      <c r="AF33" s="661"/>
      <c r="AG33" s="661"/>
      <c r="AH33" s="661"/>
      <c r="AI33" s="661"/>
      <c r="AJ33" s="661"/>
    </row>
    <row r="34" spans="1:16" ht="13.5" customHeight="1">
      <c r="A34" s="86" t="s">
        <v>54</v>
      </c>
      <c r="B34" s="27">
        <v>9382</v>
      </c>
      <c r="C34" s="27">
        <v>4750</v>
      </c>
      <c r="D34" s="27">
        <v>4632</v>
      </c>
      <c r="E34" s="109">
        <f>F34+G34</f>
        <v>7847</v>
      </c>
      <c r="F34" s="484">
        <v>4089</v>
      </c>
      <c r="G34" s="484">
        <v>3758</v>
      </c>
      <c r="H34" s="109">
        <v>7097</v>
      </c>
      <c r="I34" s="484">
        <v>3590</v>
      </c>
      <c r="J34" s="484">
        <v>3507</v>
      </c>
      <c r="K34" s="484"/>
      <c r="L34" s="484"/>
      <c r="M34" s="449"/>
      <c r="N34" s="234"/>
      <c r="O34" s="235"/>
      <c r="P34" s="661"/>
    </row>
    <row r="35" spans="1:16" ht="13.5" customHeight="1">
      <c r="A35" s="86" t="s">
        <v>55</v>
      </c>
      <c r="B35" s="27">
        <v>9067</v>
      </c>
      <c r="C35" s="27">
        <v>4486</v>
      </c>
      <c r="D35" s="27">
        <v>4581</v>
      </c>
      <c r="E35" s="109">
        <f>F35+G35</f>
        <v>8965</v>
      </c>
      <c r="F35" s="484">
        <v>4503</v>
      </c>
      <c r="G35" s="484">
        <v>4462</v>
      </c>
      <c r="H35" s="109">
        <v>8014</v>
      </c>
      <c r="I35" s="484">
        <v>4125</v>
      </c>
      <c r="J35" s="484">
        <v>3889</v>
      </c>
      <c r="K35" s="484"/>
      <c r="L35" s="484"/>
      <c r="M35" s="449"/>
      <c r="N35" s="234"/>
      <c r="O35" s="235"/>
      <c r="P35" s="661"/>
    </row>
    <row r="36" spans="1:16" ht="13.5" customHeight="1">
      <c r="A36" s="86" t="s">
        <v>56</v>
      </c>
      <c r="B36" s="27">
        <v>7682</v>
      </c>
      <c r="C36" s="27">
        <v>3771</v>
      </c>
      <c r="D36" s="27">
        <v>3911</v>
      </c>
      <c r="E36" s="109">
        <f aca="true" t="shared" si="0" ref="E36:E49">F36+G36</f>
        <v>9192</v>
      </c>
      <c r="F36" s="484">
        <v>4468</v>
      </c>
      <c r="G36" s="484">
        <v>4724</v>
      </c>
      <c r="H36" s="109">
        <v>9154</v>
      </c>
      <c r="I36" s="484">
        <v>4521</v>
      </c>
      <c r="J36" s="484">
        <v>4633</v>
      </c>
      <c r="K36" s="484"/>
      <c r="L36" s="484"/>
      <c r="M36" s="449"/>
      <c r="N36" s="234"/>
      <c r="O36" s="235"/>
      <c r="P36" s="661"/>
    </row>
    <row r="37" spans="1:16" ht="13.5" customHeight="1">
      <c r="A37" s="86" t="s">
        <v>57</v>
      </c>
      <c r="B37" s="27">
        <v>10679</v>
      </c>
      <c r="C37" s="27">
        <v>5013</v>
      </c>
      <c r="D37" s="27">
        <v>5666</v>
      </c>
      <c r="E37" s="109">
        <f t="shared" si="0"/>
        <v>11093</v>
      </c>
      <c r="F37" s="484">
        <v>5077</v>
      </c>
      <c r="G37" s="484">
        <v>6016</v>
      </c>
      <c r="H37" s="109">
        <v>13196</v>
      </c>
      <c r="I37" s="484">
        <v>5983</v>
      </c>
      <c r="J37" s="484">
        <v>7213</v>
      </c>
      <c r="K37" s="484"/>
      <c r="L37" s="484"/>
      <c r="M37" s="449"/>
      <c r="N37" s="234"/>
      <c r="O37" s="235"/>
      <c r="P37" s="661"/>
    </row>
    <row r="38" spans="1:16" ht="13.5" customHeight="1">
      <c r="A38" s="86" t="s">
        <v>58</v>
      </c>
      <c r="B38" s="27">
        <v>13585</v>
      </c>
      <c r="C38" s="27">
        <v>6839</v>
      </c>
      <c r="D38" s="27">
        <v>6746</v>
      </c>
      <c r="E38" s="109">
        <f t="shared" si="0"/>
        <v>11512</v>
      </c>
      <c r="F38" s="484">
        <v>5586</v>
      </c>
      <c r="G38" s="484">
        <v>5926</v>
      </c>
      <c r="H38" s="109">
        <v>12685</v>
      </c>
      <c r="I38" s="484">
        <v>5874</v>
      </c>
      <c r="J38" s="484">
        <v>6811</v>
      </c>
      <c r="K38" s="484"/>
      <c r="L38" s="484"/>
      <c r="M38" s="449"/>
      <c r="N38" s="234"/>
      <c r="O38" s="235"/>
      <c r="P38" s="661"/>
    </row>
    <row r="39" spans="1:16" ht="13.5" customHeight="1">
      <c r="A39" s="86" t="s">
        <v>59</v>
      </c>
      <c r="B39" s="27">
        <v>14117</v>
      </c>
      <c r="C39" s="27">
        <v>6997</v>
      </c>
      <c r="D39" s="27">
        <v>7120</v>
      </c>
      <c r="E39" s="109">
        <f t="shared" si="0"/>
        <v>11480</v>
      </c>
      <c r="F39" s="484">
        <v>5702</v>
      </c>
      <c r="G39" s="484">
        <v>5778</v>
      </c>
      <c r="H39" s="109">
        <v>10606</v>
      </c>
      <c r="I39" s="484">
        <v>5038</v>
      </c>
      <c r="J39" s="484">
        <v>5568</v>
      </c>
      <c r="K39" s="484"/>
      <c r="L39" s="484"/>
      <c r="M39" s="449"/>
      <c r="N39" s="234"/>
      <c r="O39" s="235"/>
      <c r="P39" s="661"/>
    </row>
    <row r="40" spans="1:16" ht="13.5" customHeight="1">
      <c r="A40" s="86" t="s">
        <v>60</v>
      </c>
      <c r="B40" s="27">
        <v>16760</v>
      </c>
      <c r="C40" s="27">
        <v>8324</v>
      </c>
      <c r="D40" s="27">
        <v>8436</v>
      </c>
      <c r="E40" s="109">
        <f t="shared" si="0"/>
        <v>12386</v>
      </c>
      <c r="F40" s="484">
        <v>6113</v>
      </c>
      <c r="G40" s="484">
        <v>6273</v>
      </c>
      <c r="H40" s="109">
        <v>11314</v>
      </c>
      <c r="I40" s="484">
        <v>5502</v>
      </c>
      <c r="J40" s="484">
        <v>5812</v>
      </c>
      <c r="K40" s="484"/>
      <c r="L40" s="484"/>
      <c r="M40" s="449"/>
      <c r="N40" s="234"/>
      <c r="O40" s="235"/>
      <c r="P40" s="661"/>
    </row>
    <row r="41" spans="1:16" ht="13.5" customHeight="1">
      <c r="A41" s="86" t="s">
        <v>61</v>
      </c>
      <c r="B41" s="27">
        <v>15798</v>
      </c>
      <c r="C41" s="27">
        <v>8199</v>
      </c>
      <c r="D41" s="27">
        <v>7599</v>
      </c>
      <c r="E41" s="109">
        <f t="shared" si="0"/>
        <v>15569</v>
      </c>
      <c r="F41" s="484">
        <v>7697</v>
      </c>
      <c r="G41" s="484">
        <v>7872</v>
      </c>
      <c r="H41" s="109">
        <v>12175</v>
      </c>
      <c r="I41" s="484">
        <v>5948</v>
      </c>
      <c r="J41" s="484">
        <v>6227</v>
      </c>
      <c r="K41" s="484"/>
      <c r="L41" s="484"/>
      <c r="M41" s="449"/>
      <c r="N41" s="234"/>
      <c r="O41" s="235"/>
      <c r="P41" s="661"/>
    </row>
    <row r="42" spans="1:16" ht="13.5" customHeight="1">
      <c r="A42" s="86" t="s">
        <v>62</v>
      </c>
      <c r="B42" s="27">
        <v>12015</v>
      </c>
      <c r="C42" s="27">
        <v>6344</v>
      </c>
      <c r="D42" s="27">
        <v>5671</v>
      </c>
      <c r="E42" s="109">
        <f t="shared" si="0"/>
        <v>14783</v>
      </c>
      <c r="F42" s="484">
        <v>7620</v>
      </c>
      <c r="G42" s="484">
        <v>7163</v>
      </c>
      <c r="H42" s="109">
        <v>15110</v>
      </c>
      <c r="I42" s="484">
        <v>7408</v>
      </c>
      <c r="J42" s="484">
        <v>7702</v>
      </c>
      <c r="K42" s="484"/>
      <c r="L42" s="484"/>
      <c r="M42" s="449"/>
      <c r="N42" s="234"/>
      <c r="O42" s="235"/>
      <c r="P42" s="661"/>
    </row>
    <row r="43" spans="1:16" ht="13.5" customHeight="1">
      <c r="A43" s="86" t="s">
        <v>63</v>
      </c>
      <c r="B43" s="27">
        <v>8690</v>
      </c>
      <c r="C43" s="27">
        <v>4454</v>
      </c>
      <c r="D43" s="27">
        <v>4236</v>
      </c>
      <c r="E43" s="109">
        <f t="shared" si="0"/>
        <v>11318</v>
      </c>
      <c r="F43" s="484">
        <v>5956</v>
      </c>
      <c r="G43" s="484">
        <v>5362</v>
      </c>
      <c r="H43" s="109">
        <v>14143</v>
      </c>
      <c r="I43" s="484">
        <v>7204</v>
      </c>
      <c r="J43" s="484">
        <v>6939</v>
      </c>
      <c r="K43" s="484"/>
      <c r="L43" s="484"/>
      <c r="M43" s="449"/>
      <c r="N43" s="234"/>
      <c r="O43" s="235"/>
      <c r="P43" s="661"/>
    </row>
    <row r="44" spans="1:21" ht="13.5" customHeight="1">
      <c r="A44" s="86" t="s">
        <v>64</v>
      </c>
      <c r="B44" s="27">
        <v>8851</v>
      </c>
      <c r="C44" s="27">
        <v>4342</v>
      </c>
      <c r="D44" s="27">
        <v>4509</v>
      </c>
      <c r="E44" s="109">
        <f t="shared" si="0"/>
        <v>8134</v>
      </c>
      <c r="F44" s="484">
        <v>4154</v>
      </c>
      <c r="G44" s="484">
        <v>3980</v>
      </c>
      <c r="H44" s="109">
        <v>10904</v>
      </c>
      <c r="I44" s="484">
        <v>5687</v>
      </c>
      <c r="J44" s="484">
        <v>5217</v>
      </c>
      <c r="K44" s="484"/>
      <c r="L44" s="484"/>
      <c r="M44" s="449"/>
      <c r="N44" s="234"/>
      <c r="O44" s="235"/>
      <c r="P44" s="661"/>
      <c r="U44" s="39"/>
    </row>
    <row r="45" spans="1:16" ht="13.5" customHeight="1">
      <c r="A45" s="86" t="s">
        <v>65</v>
      </c>
      <c r="B45" s="27">
        <v>10225</v>
      </c>
      <c r="C45" s="27">
        <v>5124</v>
      </c>
      <c r="D45" s="27">
        <v>5101</v>
      </c>
      <c r="E45" s="109">
        <f t="shared" si="0"/>
        <v>8109</v>
      </c>
      <c r="F45" s="484">
        <v>3906</v>
      </c>
      <c r="G45" s="484">
        <v>4203</v>
      </c>
      <c r="H45" s="109">
        <v>7568</v>
      </c>
      <c r="I45" s="484">
        <v>3799</v>
      </c>
      <c r="J45" s="484">
        <v>3769</v>
      </c>
      <c r="K45" s="484"/>
      <c r="L45" s="484"/>
      <c r="M45" s="449"/>
      <c r="N45" s="234"/>
      <c r="O45" s="235"/>
      <c r="P45" s="661"/>
    </row>
    <row r="46" spans="1:16" ht="13.5" customHeight="1">
      <c r="A46" s="86" t="s">
        <v>66</v>
      </c>
      <c r="B46" s="27">
        <v>7296</v>
      </c>
      <c r="C46" s="27">
        <v>3667</v>
      </c>
      <c r="D46" s="27">
        <v>3629</v>
      </c>
      <c r="E46" s="109">
        <f t="shared" si="0"/>
        <v>9424</v>
      </c>
      <c r="F46" s="484">
        <v>4618</v>
      </c>
      <c r="G46" s="484">
        <v>4806</v>
      </c>
      <c r="H46" s="109">
        <v>7654</v>
      </c>
      <c r="I46" s="484">
        <v>3587</v>
      </c>
      <c r="J46" s="484">
        <v>4067</v>
      </c>
      <c r="K46" s="484"/>
      <c r="L46" s="484"/>
      <c r="M46" s="449"/>
      <c r="N46" s="234"/>
      <c r="O46" s="235"/>
      <c r="P46" s="661"/>
    </row>
    <row r="47" spans="1:16" ht="13.5" customHeight="1">
      <c r="A47" s="86" t="s">
        <v>67</v>
      </c>
      <c r="B47" s="27">
        <v>5033</v>
      </c>
      <c r="C47" s="27">
        <v>2558</v>
      </c>
      <c r="D47" s="27">
        <v>2475</v>
      </c>
      <c r="E47" s="109">
        <f t="shared" si="0"/>
        <v>6740</v>
      </c>
      <c r="F47" s="484">
        <v>3284</v>
      </c>
      <c r="G47" s="484">
        <v>3456</v>
      </c>
      <c r="H47" s="109">
        <v>8838</v>
      </c>
      <c r="I47" s="484">
        <v>4237</v>
      </c>
      <c r="J47" s="484">
        <v>4601</v>
      </c>
      <c r="K47" s="484"/>
      <c r="L47" s="484"/>
      <c r="M47" s="449"/>
      <c r="N47" s="234"/>
      <c r="O47" s="235"/>
      <c r="P47" s="661"/>
    </row>
    <row r="48" spans="1:16" ht="13.5" customHeight="1">
      <c r="A48" s="86" t="s">
        <v>68</v>
      </c>
      <c r="B48" s="27">
        <v>3225</v>
      </c>
      <c r="C48" s="27">
        <v>1562</v>
      </c>
      <c r="D48" s="27">
        <v>1663</v>
      </c>
      <c r="E48" s="109">
        <f t="shared" si="0"/>
        <v>4519</v>
      </c>
      <c r="F48" s="484">
        <v>2195</v>
      </c>
      <c r="G48" s="484">
        <v>2324</v>
      </c>
      <c r="H48" s="109">
        <v>6116</v>
      </c>
      <c r="I48" s="484">
        <v>2873</v>
      </c>
      <c r="J48" s="484">
        <v>3243</v>
      </c>
      <c r="K48" s="484"/>
      <c r="L48" s="484"/>
      <c r="M48" s="449"/>
      <c r="N48" s="234"/>
      <c r="O48" s="234"/>
      <c r="P48" s="661"/>
    </row>
    <row r="49" spans="1:16" ht="13.5" customHeight="1">
      <c r="A49" s="86" t="s">
        <v>69</v>
      </c>
      <c r="B49" s="27">
        <v>3736</v>
      </c>
      <c r="C49" s="27">
        <v>1219</v>
      </c>
      <c r="D49" s="27">
        <v>2517</v>
      </c>
      <c r="E49" s="109">
        <f t="shared" si="0"/>
        <v>5153</v>
      </c>
      <c r="F49" s="109">
        <v>1943</v>
      </c>
      <c r="G49" s="109">
        <v>3210</v>
      </c>
      <c r="H49" s="109">
        <v>7363</v>
      </c>
      <c r="I49" s="109">
        <v>2995</v>
      </c>
      <c r="J49" s="109">
        <v>4368</v>
      </c>
      <c r="K49" s="109"/>
      <c r="L49" s="109"/>
      <c r="M49" s="449"/>
      <c r="N49" s="234"/>
      <c r="O49" s="234"/>
      <c r="P49" s="661"/>
    </row>
    <row r="50" spans="1:16" ht="13.5" customHeight="1" thickBot="1">
      <c r="A50" s="86" t="s">
        <v>70</v>
      </c>
      <c r="B50" s="27">
        <v>256</v>
      </c>
      <c r="C50" s="27">
        <v>199</v>
      </c>
      <c r="D50" s="27">
        <v>57</v>
      </c>
      <c r="E50" s="109">
        <f>F50+G50</f>
        <v>1276</v>
      </c>
      <c r="F50" s="109">
        <v>786</v>
      </c>
      <c r="G50" s="109">
        <v>490</v>
      </c>
      <c r="H50" s="109">
        <v>2972</v>
      </c>
      <c r="I50" s="109">
        <v>1795</v>
      </c>
      <c r="J50" s="109">
        <v>1177</v>
      </c>
      <c r="K50" s="109"/>
      <c r="L50" s="109"/>
      <c r="M50" s="449"/>
      <c r="N50" s="234"/>
      <c r="P50" s="661"/>
    </row>
    <row r="51" spans="1:16" ht="18" customHeight="1">
      <c r="A51" s="87"/>
      <c r="B51" s="88"/>
      <c r="C51" s="88"/>
      <c r="D51" s="88"/>
      <c r="E51" s="88"/>
      <c r="F51" s="88"/>
      <c r="G51" s="88"/>
      <c r="H51" s="88"/>
      <c r="I51" s="88"/>
      <c r="J51" s="89" t="s">
        <v>18</v>
      </c>
      <c r="K51" s="745"/>
      <c r="L51" s="745"/>
      <c r="P51" s="661"/>
    </row>
    <row r="52" spans="2:16" ht="14.25">
      <c r="B52" s="45"/>
      <c r="P52" s="661"/>
    </row>
    <row r="53" spans="2:16" ht="14.25">
      <c r="B53" s="45"/>
      <c r="P53" s="661"/>
    </row>
    <row r="54" spans="2:16" ht="14.25">
      <c r="B54" s="45"/>
      <c r="P54" s="661"/>
    </row>
    <row r="55" ht="14.25">
      <c r="B55" s="45"/>
    </row>
    <row r="56" ht="17.25">
      <c r="D56" s="46"/>
    </row>
    <row r="57" spans="5:6" ht="17.25">
      <c r="E57" s="45"/>
      <c r="F57" s="46"/>
    </row>
    <row r="58" spans="1:15" ht="14.25">
      <c r="A58" s="97"/>
      <c r="B58" s="97"/>
      <c r="C58" s="98"/>
      <c r="D58" s="98"/>
      <c r="E58" s="98"/>
      <c r="F58" s="98"/>
      <c r="N58" s="97"/>
      <c r="O58" s="97"/>
    </row>
    <row r="60" ht="14.25">
      <c r="D60" s="45"/>
    </row>
    <row r="94" spans="4:12" ht="14.25">
      <c r="D94" s="45"/>
      <c r="J94" s="45"/>
      <c r="K94" s="45"/>
      <c r="L94" s="45"/>
    </row>
  </sheetData>
  <sheetProtection/>
  <mergeCells count="1">
    <mergeCell ref="A1:J1"/>
  </mergeCells>
  <printOptions/>
  <pageMargins left="0.75" right="0.75" top="1" bottom="1" header="0.512" footer="0.512"/>
  <pageSetup horizontalDpi="600" verticalDpi="600" orientation="portrait" paperSize="9" r:id="rId1"/>
  <ignoredErrors>
    <ignoredError sqref="H31"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P65"/>
  <sheetViews>
    <sheetView showGridLines="0" zoomScalePageLayoutView="0" workbookViewId="0" topLeftCell="A1">
      <pane ySplit="4" topLeftCell="A47" activePane="bottomLeft" state="frozen"/>
      <selection pane="topLeft" activeCell="J12" sqref="J12"/>
      <selection pane="bottomLeft" activeCell="P15" sqref="P15"/>
    </sheetView>
  </sheetViews>
  <sheetFormatPr defaultColWidth="10.59765625" defaultRowHeight="15"/>
  <cols>
    <col min="1" max="1" width="1.4921875" style="149" customWidth="1"/>
    <col min="2" max="2" width="9.5" style="149" customWidth="1"/>
    <col min="3" max="3" width="9.3984375" style="149" bestFit="1" customWidth="1"/>
    <col min="4" max="6" width="11.3984375" style="149" customWidth="1"/>
    <col min="7" max="7" width="5.3984375" style="149" customWidth="1"/>
    <col min="8" max="8" width="11.3984375" style="149" customWidth="1"/>
    <col min="9" max="9" width="7.3984375" style="149" customWidth="1"/>
    <col min="10" max="10" width="11.3984375" style="149" customWidth="1"/>
    <col min="11" max="11" width="5.3984375" style="149" customWidth="1"/>
    <col min="12" max="12" width="6.69921875" style="149" bestFit="1" customWidth="1"/>
    <col min="13" max="13" width="5.5" style="149" customWidth="1"/>
    <col min="14" max="16384" width="10.59765625" style="149" customWidth="1"/>
  </cols>
  <sheetData>
    <row r="1" spans="1:13" ht="15" customHeight="1">
      <c r="A1" s="815" t="s">
        <v>303</v>
      </c>
      <c r="B1" s="815"/>
      <c r="C1" s="815"/>
      <c r="D1" s="815"/>
      <c r="E1" s="815"/>
      <c r="F1" s="815"/>
      <c r="G1" s="815"/>
      <c r="H1" s="815"/>
      <c r="I1" s="815"/>
      <c r="J1" s="815"/>
      <c r="K1" s="815"/>
      <c r="L1" s="815"/>
      <c r="M1" s="815"/>
    </row>
    <row r="2" spans="1:13" ht="15" customHeight="1" thickBot="1">
      <c r="A2" s="154"/>
      <c r="B2" s="154"/>
      <c r="C2" s="154"/>
      <c r="D2" s="154"/>
      <c r="E2" s="154"/>
      <c r="F2" s="154"/>
      <c r="G2" s="154"/>
      <c r="H2" s="154"/>
      <c r="I2" s="154"/>
      <c r="J2" s="294"/>
      <c r="K2" s="316"/>
      <c r="L2" s="294"/>
      <c r="M2" s="317" t="s">
        <v>762</v>
      </c>
    </row>
    <row r="3" spans="1:13" s="155" customFormat="1" ht="18.75" customHeight="1">
      <c r="A3" s="816" t="s">
        <v>232</v>
      </c>
      <c r="B3" s="817"/>
      <c r="C3" s="818" t="s">
        <v>96</v>
      </c>
      <c r="D3" s="816"/>
      <c r="E3" s="817"/>
      <c r="F3" s="819" t="s">
        <v>233</v>
      </c>
      <c r="G3" s="820"/>
      <c r="H3" s="616" t="s">
        <v>234</v>
      </c>
      <c r="I3" s="617"/>
      <c r="J3" s="618" t="s">
        <v>235</v>
      </c>
      <c r="K3" s="619"/>
      <c r="L3" s="620" t="s">
        <v>236</v>
      </c>
      <c r="M3" s="621" t="s">
        <v>237</v>
      </c>
    </row>
    <row r="4" spans="1:13" s="155" customFormat="1" ht="24">
      <c r="A4" s="622"/>
      <c r="B4" s="372"/>
      <c r="C4" s="622"/>
      <c r="D4" s="623" t="s">
        <v>10</v>
      </c>
      <c r="E4" s="623" t="s">
        <v>11</v>
      </c>
      <c r="F4" s="623" t="s">
        <v>238</v>
      </c>
      <c r="G4" s="624" t="s">
        <v>239</v>
      </c>
      <c r="H4" s="623" t="s">
        <v>238</v>
      </c>
      <c r="I4" s="624" t="s">
        <v>239</v>
      </c>
      <c r="J4" s="623" t="s">
        <v>238</v>
      </c>
      <c r="K4" s="624" t="s">
        <v>239</v>
      </c>
      <c r="L4" s="625" t="s">
        <v>240</v>
      </c>
      <c r="M4" s="626" t="s">
        <v>236</v>
      </c>
    </row>
    <row r="5" spans="1:15" ht="18.75" customHeight="1">
      <c r="A5" s="106" t="s">
        <v>241</v>
      </c>
      <c r="B5" s="627"/>
      <c r="C5" s="628">
        <f>C7+C9</f>
        <v>6284480</v>
      </c>
      <c r="D5" s="628">
        <f>D7+D9</f>
        <v>3117987</v>
      </c>
      <c r="E5" s="628">
        <f>E7+E9</f>
        <v>3166493</v>
      </c>
      <c r="F5" s="628">
        <f>F7+F9</f>
        <v>734496</v>
      </c>
      <c r="G5" s="454">
        <f>ROUND(F5/C5*100,1)</f>
        <v>11.7</v>
      </c>
      <c r="H5" s="628">
        <f>H7+H9</f>
        <v>3715691</v>
      </c>
      <c r="I5" s="454">
        <f>ROUND(H5/C5*100,1)</f>
        <v>59.1</v>
      </c>
      <c r="J5" s="628">
        <v>1699991</v>
      </c>
      <c r="K5" s="454">
        <f>ROUND(J5/C5*100,1)</f>
        <v>27.1</v>
      </c>
      <c r="L5" s="628">
        <f>L7+L9</f>
        <v>134302</v>
      </c>
      <c r="M5" s="454">
        <v>47.12244</v>
      </c>
      <c r="N5" s="686"/>
      <c r="O5" s="196"/>
    </row>
    <row r="6" spans="1:14" ht="6" customHeight="1">
      <c r="A6" s="106"/>
      <c r="B6" s="133"/>
      <c r="C6" s="628"/>
      <c r="D6" s="628"/>
      <c r="E6" s="628"/>
      <c r="F6" s="628"/>
      <c r="G6" s="454"/>
      <c r="H6" s="628"/>
      <c r="I6" s="454"/>
      <c r="J6" s="628"/>
      <c r="K6" s="454"/>
      <c r="L6" s="628"/>
      <c r="M6" s="454"/>
      <c r="N6" s="687"/>
    </row>
    <row r="7" spans="1:14" ht="18.75" customHeight="1">
      <c r="A7" s="106"/>
      <c r="B7" s="137" t="s">
        <v>242</v>
      </c>
      <c r="C7" s="628">
        <f>SUM(C11:C47)</f>
        <v>6087646</v>
      </c>
      <c r="D7" s="628">
        <f>SUM(D11:D47)</f>
        <v>3021321</v>
      </c>
      <c r="E7" s="628">
        <f>SUM(E11:E47)</f>
        <v>3066325</v>
      </c>
      <c r="F7" s="628">
        <f>SUM(F11:F47)</f>
        <v>716812</v>
      </c>
      <c r="G7" s="454">
        <f>ROUND(F7/C7*100,1)</f>
        <v>11.8</v>
      </c>
      <c r="H7" s="628">
        <f>SUM(H11:H47)</f>
        <v>3613984</v>
      </c>
      <c r="I7" s="454">
        <f>ROUND(H7/C7*100,1)</f>
        <v>59.4</v>
      </c>
      <c r="J7" s="628">
        <f>SUM(J11:J47)</f>
        <v>1623578</v>
      </c>
      <c r="K7" s="454">
        <f>ROUND(J7/C7*100,1)</f>
        <v>26.7</v>
      </c>
      <c r="L7" s="628">
        <f>SUM(L11:L47)</f>
        <v>133272</v>
      </c>
      <c r="M7" s="454"/>
      <c r="N7" s="686"/>
    </row>
    <row r="8" spans="1:14" ht="6" customHeight="1">
      <c r="A8" s="106"/>
      <c r="B8" s="133"/>
      <c r="C8" s="628"/>
      <c r="D8" s="628"/>
      <c r="E8" s="628"/>
      <c r="F8" s="628"/>
      <c r="G8" s="454"/>
      <c r="H8" s="628"/>
      <c r="I8" s="454"/>
      <c r="J8" s="628"/>
      <c r="K8" s="454"/>
      <c r="L8" s="628"/>
      <c r="M8" s="454"/>
      <c r="N8" s="687"/>
    </row>
    <row r="9" spans="1:14" ht="18.75" customHeight="1">
      <c r="A9" s="106"/>
      <c r="B9" s="137" t="s">
        <v>243</v>
      </c>
      <c r="C9" s="628">
        <f>SUM(C48:C64)</f>
        <v>196834</v>
      </c>
      <c r="D9" s="628">
        <f>SUM(D48:D64)</f>
        <v>96666</v>
      </c>
      <c r="E9" s="628">
        <f>SUM(E48:E64)</f>
        <v>100168</v>
      </c>
      <c r="F9" s="628">
        <f>SUM(F48:F64)</f>
        <v>17684</v>
      </c>
      <c r="G9" s="454">
        <f>ROUND(F9/C9*100,1)</f>
        <v>9</v>
      </c>
      <c r="H9" s="628">
        <f>SUM(H48:H64)</f>
        <v>101707</v>
      </c>
      <c r="I9" s="454">
        <f>ROUND(H9/C9*100,1)</f>
        <v>51.7</v>
      </c>
      <c r="J9" s="628">
        <f>SUM(J48:J64)</f>
        <v>76413</v>
      </c>
      <c r="K9" s="454">
        <f>ROUND(J9/C9*100,1)</f>
        <v>38.8</v>
      </c>
      <c r="L9" s="628">
        <f>SUM(L48:L64)</f>
        <v>1030</v>
      </c>
      <c r="M9" s="454"/>
      <c r="N9" s="686"/>
    </row>
    <row r="10" spans="1:14" ht="6" customHeight="1">
      <c r="A10" s="106"/>
      <c r="B10" s="133"/>
      <c r="C10" s="628"/>
      <c r="D10" s="628"/>
      <c r="E10" s="628"/>
      <c r="F10" s="628"/>
      <c r="G10" s="454"/>
      <c r="H10" s="628"/>
      <c r="I10" s="454"/>
      <c r="J10" s="628"/>
      <c r="K10" s="454"/>
      <c r="L10" s="628"/>
      <c r="M10" s="454"/>
      <c r="N10" s="687"/>
    </row>
    <row r="11" spans="1:16" ht="18.75" customHeight="1">
      <c r="A11" s="106"/>
      <c r="B11" s="629" t="s">
        <v>713</v>
      </c>
      <c r="C11" s="628">
        <v>974951</v>
      </c>
      <c r="D11" s="628">
        <v>481246</v>
      </c>
      <c r="E11" s="628">
        <v>493705</v>
      </c>
      <c r="F11" s="628">
        <v>110929</v>
      </c>
      <c r="G11" s="454">
        <f aca="true" t="shared" si="0" ref="G11:G64">ROUND(F11/C11*100,1)</f>
        <v>11.4</v>
      </c>
      <c r="H11" s="628">
        <v>569887</v>
      </c>
      <c r="I11" s="454">
        <f aca="true" t="shared" si="1" ref="I11:I64">ROUND(H11/C11*100,1)</f>
        <v>58.5</v>
      </c>
      <c r="J11" s="628">
        <v>249963</v>
      </c>
      <c r="K11" s="454">
        <f>F11/E11</f>
        <v>0.22468680689885662</v>
      </c>
      <c r="L11" s="628">
        <v>44172</v>
      </c>
      <c r="M11" s="454">
        <v>46.93083</v>
      </c>
      <c r="N11" s="686"/>
      <c r="O11" s="195"/>
      <c r="P11" s="195"/>
    </row>
    <row r="12" spans="1:16" ht="18.75" customHeight="1">
      <c r="A12" s="106"/>
      <c r="B12" s="629" t="s">
        <v>714</v>
      </c>
      <c r="C12" s="628">
        <v>58431</v>
      </c>
      <c r="D12" s="628">
        <v>28248</v>
      </c>
      <c r="E12" s="628">
        <v>30183</v>
      </c>
      <c r="F12" s="628">
        <v>4470</v>
      </c>
      <c r="G12" s="454">
        <f t="shared" si="0"/>
        <v>7.7</v>
      </c>
      <c r="H12" s="628">
        <v>31241</v>
      </c>
      <c r="I12" s="454">
        <f t="shared" si="1"/>
        <v>53.5</v>
      </c>
      <c r="J12" s="628">
        <v>22053</v>
      </c>
      <c r="K12" s="454">
        <f aca="true" t="shared" si="2" ref="K12:K64">ROUND(J12/C12*100,1)</f>
        <v>37.7</v>
      </c>
      <c r="L12" s="628">
        <v>667</v>
      </c>
      <c r="M12" s="454">
        <v>53.74273</v>
      </c>
      <c r="N12" s="686"/>
      <c r="O12" s="195"/>
      <c r="P12" s="195"/>
    </row>
    <row r="13" spans="1:16" ht="18.75" customHeight="1">
      <c r="A13" s="106"/>
      <c r="B13" s="629" t="s">
        <v>715</v>
      </c>
      <c r="C13" s="628">
        <v>496676</v>
      </c>
      <c r="D13" s="628">
        <v>251351</v>
      </c>
      <c r="E13" s="628">
        <v>245325</v>
      </c>
      <c r="F13" s="628">
        <v>57265</v>
      </c>
      <c r="G13" s="454">
        <f t="shared" si="0"/>
        <v>11.5</v>
      </c>
      <c r="H13" s="628">
        <v>323110</v>
      </c>
      <c r="I13" s="454">
        <f t="shared" si="1"/>
        <v>65.1</v>
      </c>
      <c r="J13" s="628">
        <v>103359</v>
      </c>
      <c r="K13" s="454">
        <f t="shared" si="2"/>
        <v>20.8</v>
      </c>
      <c r="L13" s="628">
        <v>12942</v>
      </c>
      <c r="M13" s="454">
        <v>44.32703</v>
      </c>
      <c r="N13" s="686"/>
      <c r="O13" s="195"/>
      <c r="P13" s="195"/>
    </row>
    <row r="14" spans="1:16" ht="18.75" customHeight="1">
      <c r="A14" s="106"/>
      <c r="B14" s="629" t="s">
        <v>716</v>
      </c>
      <c r="C14" s="628">
        <v>642907</v>
      </c>
      <c r="D14" s="628">
        <v>318860</v>
      </c>
      <c r="E14" s="628">
        <v>324047</v>
      </c>
      <c r="F14" s="628">
        <v>80576</v>
      </c>
      <c r="G14" s="454">
        <f t="shared" si="0"/>
        <v>12.5</v>
      </c>
      <c r="H14" s="628">
        <v>396514</v>
      </c>
      <c r="I14" s="454">
        <f t="shared" si="1"/>
        <v>61.7</v>
      </c>
      <c r="J14" s="628">
        <v>152773</v>
      </c>
      <c r="K14" s="454">
        <f t="shared" si="2"/>
        <v>23.8</v>
      </c>
      <c r="L14" s="628">
        <v>13044</v>
      </c>
      <c r="M14" s="454">
        <v>45.38989</v>
      </c>
      <c r="N14" s="686"/>
      <c r="O14" s="195"/>
      <c r="P14" s="195"/>
    </row>
    <row r="15" spans="1:16" ht="18.75" customHeight="1">
      <c r="A15" s="106"/>
      <c r="B15" s="629" t="s">
        <v>717</v>
      </c>
      <c r="C15" s="628">
        <v>45153</v>
      </c>
      <c r="D15" s="628">
        <v>21846</v>
      </c>
      <c r="E15" s="628">
        <v>23307</v>
      </c>
      <c r="F15" s="628">
        <v>4121</v>
      </c>
      <c r="G15" s="454">
        <f t="shared" si="0"/>
        <v>9.1</v>
      </c>
      <c r="H15" s="628">
        <v>21071</v>
      </c>
      <c r="I15" s="454">
        <f t="shared" si="1"/>
        <v>46.7</v>
      </c>
      <c r="J15" s="628">
        <v>17734</v>
      </c>
      <c r="K15" s="454">
        <f t="shared" si="2"/>
        <v>39.3</v>
      </c>
      <c r="L15" s="628">
        <v>2227</v>
      </c>
      <c r="M15" s="454">
        <v>54.10008</v>
      </c>
      <c r="N15" s="686"/>
      <c r="O15" s="195"/>
      <c r="P15" s="195"/>
    </row>
    <row r="16" spans="1:16" ht="18.75" customHeight="1">
      <c r="A16" s="106"/>
      <c r="B16" s="629" t="s">
        <v>718</v>
      </c>
      <c r="C16" s="628">
        <v>136166</v>
      </c>
      <c r="D16" s="628">
        <v>68450</v>
      </c>
      <c r="E16" s="628">
        <v>67716</v>
      </c>
      <c r="F16" s="628">
        <v>17144</v>
      </c>
      <c r="G16" s="454">
        <f t="shared" si="0"/>
        <v>12.6</v>
      </c>
      <c r="H16" s="628">
        <v>79146</v>
      </c>
      <c r="I16" s="454">
        <f t="shared" si="1"/>
        <v>58.1</v>
      </c>
      <c r="J16" s="628">
        <v>37370</v>
      </c>
      <c r="K16" s="454">
        <f t="shared" si="2"/>
        <v>27.4</v>
      </c>
      <c r="L16" s="628">
        <v>2506</v>
      </c>
      <c r="M16" s="454">
        <v>46.75807</v>
      </c>
      <c r="N16" s="686"/>
      <c r="O16" s="195"/>
      <c r="P16" s="195"/>
    </row>
    <row r="17" spans="1:16" ht="18.75" customHeight="1">
      <c r="A17" s="106"/>
      <c r="B17" s="629" t="s">
        <v>719</v>
      </c>
      <c r="C17" s="628">
        <v>498232</v>
      </c>
      <c r="D17" s="628">
        <v>247210</v>
      </c>
      <c r="E17" s="628">
        <v>251022</v>
      </c>
      <c r="F17" s="628">
        <v>56850</v>
      </c>
      <c r="G17" s="454">
        <f t="shared" si="0"/>
        <v>11.4</v>
      </c>
      <c r="H17" s="628">
        <v>305487</v>
      </c>
      <c r="I17" s="454">
        <f t="shared" si="1"/>
        <v>61.3</v>
      </c>
      <c r="J17" s="628">
        <v>127595</v>
      </c>
      <c r="K17" s="454">
        <f t="shared" si="2"/>
        <v>25.6</v>
      </c>
      <c r="L17" s="628">
        <v>8300</v>
      </c>
      <c r="M17" s="454">
        <v>46.55418</v>
      </c>
      <c r="N17" s="686"/>
      <c r="O17" s="195"/>
      <c r="P17" s="195"/>
    </row>
    <row r="18" spans="1:16" ht="18.75" customHeight="1">
      <c r="A18" s="106"/>
      <c r="B18" s="629" t="s">
        <v>720</v>
      </c>
      <c r="C18" s="628">
        <v>152638</v>
      </c>
      <c r="D18" s="628">
        <v>76195</v>
      </c>
      <c r="E18" s="628">
        <v>76443</v>
      </c>
      <c r="F18" s="628">
        <v>17426</v>
      </c>
      <c r="G18" s="454">
        <f t="shared" si="0"/>
        <v>11.4</v>
      </c>
      <c r="H18" s="628">
        <v>86231</v>
      </c>
      <c r="I18" s="454">
        <f t="shared" si="1"/>
        <v>56.5</v>
      </c>
      <c r="J18" s="628">
        <v>47051</v>
      </c>
      <c r="K18" s="454">
        <f t="shared" si="2"/>
        <v>30.8</v>
      </c>
      <c r="L18" s="628">
        <v>1930</v>
      </c>
      <c r="M18" s="454">
        <v>48.50672</v>
      </c>
      <c r="N18" s="686"/>
      <c r="O18" s="195"/>
      <c r="P18" s="195"/>
    </row>
    <row r="19" spans="1:16" ht="18.75" customHeight="1">
      <c r="A19" s="106"/>
      <c r="B19" s="629" t="s">
        <v>721</v>
      </c>
      <c r="C19" s="628">
        <v>86782</v>
      </c>
      <c r="D19" s="628">
        <v>42643</v>
      </c>
      <c r="E19" s="628">
        <v>44139</v>
      </c>
      <c r="F19" s="628">
        <v>8635</v>
      </c>
      <c r="G19" s="454">
        <f t="shared" si="0"/>
        <v>10</v>
      </c>
      <c r="H19" s="628">
        <v>47894</v>
      </c>
      <c r="I19" s="454">
        <f t="shared" si="1"/>
        <v>55.2</v>
      </c>
      <c r="J19" s="628">
        <v>28774</v>
      </c>
      <c r="K19" s="454">
        <f t="shared" si="2"/>
        <v>33.2</v>
      </c>
      <c r="L19" s="628">
        <v>1479</v>
      </c>
      <c r="M19" s="454">
        <v>50.67508</v>
      </c>
      <c r="N19" s="686"/>
      <c r="O19" s="195"/>
      <c r="P19" s="195"/>
    </row>
    <row r="20" spans="1:16" ht="18.75" customHeight="1">
      <c r="A20" s="106"/>
      <c r="B20" s="629" t="s">
        <v>722</v>
      </c>
      <c r="C20" s="628">
        <v>132906</v>
      </c>
      <c r="D20" s="628">
        <v>66231</v>
      </c>
      <c r="E20" s="628">
        <v>66675</v>
      </c>
      <c r="F20" s="628">
        <v>16794</v>
      </c>
      <c r="G20" s="454">
        <f t="shared" si="0"/>
        <v>12.6</v>
      </c>
      <c r="H20" s="628">
        <v>81731</v>
      </c>
      <c r="I20" s="454">
        <f t="shared" si="1"/>
        <v>61.5</v>
      </c>
      <c r="J20" s="628">
        <v>31352</v>
      </c>
      <c r="K20" s="454">
        <f t="shared" si="2"/>
        <v>23.6</v>
      </c>
      <c r="L20" s="628">
        <v>3029</v>
      </c>
      <c r="M20" s="454">
        <v>44.68518</v>
      </c>
      <c r="N20" s="686"/>
      <c r="O20" s="195"/>
      <c r="P20" s="195"/>
    </row>
    <row r="21" spans="1:16" ht="18.75" customHeight="1">
      <c r="A21" s="106"/>
      <c r="B21" s="629" t="s">
        <v>723</v>
      </c>
      <c r="C21" s="628">
        <v>168743</v>
      </c>
      <c r="D21" s="628">
        <v>82421</v>
      </c>
      <c r="E21" s="628">
        <v>86322</v>
      </c>
      <c r="F21" s="628">
        <v>18589</v>
      </c>
      <c r="G21" s="454">
        <f t="shared" si="0"/>
        <v>11</v>
      </c>
      <c r="H21" s="628">
        <v>94196</v>
      </c>
      <c r="I21" s="454">
        <f t="shared" si="1"/>
        <v>55.8</v>
      </c>
      <c r="J21" s="628">
        <v>55000</v>
      </c>
      <c r="K21" s="454">
        <f t="shared" si="2"/>
        <v>32.6</v>
      </c>
      <c r="L21" s="628">
        <v>958</v>
      </c>
      <c r="M21" s="454">
        <v>49.64188</v>
      </c>
      <c r="N21" s="686"/>
      <c r="O21" s="195"/>
      <c r="P21" s="195"/>
    </row>
    <row r="22" spans="1:16" ht="18.75" customHeight="1">
      <c r="A22" s="106"/>
      <c r="B22" s="629" t="s">
        <v>724</v>
      </c>
      <c r="C22" s="628">
        <v>58219</v>
      </c>
      <c r="D22" s="628">
        <v>29251</v>
      </c>
      <c r="E22" s="628">
        <v>28968</v>
      </c>
      <c r="F22" s="628">
        <v>6040</v>
      </c>
      <c r="G22" s="454">
        <f t="shared" si="0"/>
        <v>10.4</v>
      </c>
      <c r="H22" s="628">
        <v>33761</v>
      </c>
      <c r="I22" s="454">
        <f t="shared" si="1"/>
        <v>58</v>
      </c>
      <c r="J22" s="628">
        <v>17163</v>
      </c>
      <c r="K22" s="454">
        <f t="shared" si="2"/>
        <v>29.5</v>
      </c>
      <c r="L22" s="628">
        <v>1255</v>
      </c>
      <c r="M22" s="454">
        <v>48.57477</v>
      </c>
      <c r="N22" s="686"/>
      <c r="O22" s="195"/>
      <c r="P22" s="195"/>
    </row>
    <row r="23" spans="1:16" ht="18.75" customHeight="1">
      <c r="A23" s="106"/>
      <c r="B23" s="629" t="s">
        <v>725</v>
      </c>
      <c r="C23" s="628">
        <v>63745</v>
      </c>
      <c r="D23" s="628">
        <v>31379</v>
      </c>
      <c r="E23" s="628">
        <v>32366</v>
      </c>
      <c r="F23" s="628">
        <v>7170</v>
      </c>
      <c r="G23" s="454">
        <f t="shared" si="0"/>
        <v>11.2</v>
      </c>
      <c r="H23" s="628">
        <v>36134</v>
      </c>
      <c r="I23" s="454">
        <f t="shared" si="1"/>
        <v>56.7</v>
      </c>
      <c r="J23" s="628">
        <v>19843</v>
      </c>
      <c r="K23" s="454">
        <f t="shared" si="2"/>
        <v>31.1</v>
      </c>
      <c r="L23" s="628">
        <v>598</v>
      </c>
      <c r="M23" s="454">
        <v>49.22284</v>
      </c>
      <c r="N23" s="686"/>
      <c r="O23" s="195"/>
      <c r="P23" s="195"/>
    </row>
    <row r="24" spans="1:16" ht="18.75" customHeight="1">
      <c r="A24" s="106"/>
      <c r="B24" s="629" t="s">
        <v>726</v>
      </c>
      <c r="C24" s="628">
        <v>176197</v>
      </c>
      <c r="D24" s="628">
        <v>87882</v>
      </c>
      <c r="E24" s="628">
        <v>88315</v>
      </c>
      <c r="F24" s="628">
        <v>22186</v>
      </c>
      <c r="G24" s="454">
        <f t="shared" si="0"/>
        <v>12.6</v>
      </c>
      <c r="H24" s="628">
        <v>111019</v>
      </c>
      <c r="I24" s="454">
        <f t="shared" si="1"/>
        <v>63</v>
      </c>
      <c r="J24" s="628">
        <v>40483</v>
      </c>
      <c r="K24" s="454">
        <f t="shared" si="2"/>
        <v>23</v>
      </c>
      <c r="L24" s="628">
        <v>2509</v>
      </c>
      <c r="M24" s="630">
        <v>44.80115</v>
      </c>
      <c r="N24" s="686"/>
      <c r="O24" s="195"/>
      <c r="P24" s="195"/>
    </row>
    <row r="25" spans="1:16" ht="18.75" customHeight="1">
      <c r="A25" s="106"/>
      <c r="B25" s="629" t="s">
        <v>727</v>
      </c>
      <c r="C25" s="628">
        <v>426468</v>
      </c>
      <c r="D25" s="628">
        <v>210824</v>
      </c>
      <c r="E25" s="628">
        <v>215644</v>
      </c>
      <c r="F25" s="628">
        <v>53333</v>
      </c>
      <c r="G25" s="454">
        <f t="shared" si="0"/>
        <v>12.5</v>
      </c>
      <c r="H25" s="628">
        <v>251739</v>
      </c>
      <c r="I25" s="454">
        <f t="shared" si="1"/>
        <v>59</v>
      </c>
      <c r="J25" s="628">
        <v>110212</v>
      </c>
      <c r="K25" s="454">
        <f t="shared" si="2"/>
        <v>25.8</v>
      </c>
      <c r="L25" s="628">
        <v>11184</v>
      </c>
      <c r="M25" s="454">
        <v>46.20575</v>
      </c>
      <c r="N25" s="686"/>
      <c r="O25" s="195"/>
      <c r="P25" s="195"/>
    </row>
    <row r="26" spans="1:16" ht="18.75" customHeight="1">
      <c r="A26" s="106"/>
      <c r="B26" s="629" t="s">
        <v>728</v>
      </c>
      <c r="C26" s="628">
        <v>16927</v>
      </c>
      <c r="D26" s="628">
        <v>8704</v>
      </c>
      <c r="E26" s="628">
        <v>8223</v>
      </c>
      <c r="F26" s="628">
        <v>1145</v>
      </c>
      <c r="G26" s="454">
        <f t="shared" si="0"/>
        <v>6.8</v>
      </c>
      <c r="H26" s="628">
        <v>8357</v>
      </c>
      <c r="I26" s="454">
        <f t="shared" si="1"/>
        <v>49.4</v>
      </c>
      <c r="J26" s="628">
        <v>7290</v>
      </c>
      <c r="K26" s="454">
        <f t="shared" si="2"/>
        <v>43.1</v>
      </c>
      <c r="L26" s="628">
        <v>135</v>
      </c>
      <c r="M26" s="454">
        <v>54.87691</v>
      </c>
      <c r="N26" s="686"/>
      <c r="O26" s="195"/>
      <c r="P26" s="195"/>
    </row>
    <row r="27" spans="1:16" ht="18.75" customHeight="1">
      <c r="A27" s="106"/>
      <c r="B27" s="629" t="s">
        <v>729</v>
      </c>
      <c r="C27" s="628">
        <v>269524</v>
      </c>
      <c r="D27" s="628">
        <v>138438</v>
      </c>
      <c r="E27" s="628">
        <v>131086</v>
      </c>
      <c r="F27" s="628">
        <v>30046</v>
      </c>
      <c r="G27" s="454">
        <f t="shared" si="0"/>
        <v>11.1</v>
      </c>
      <c r="H27" s="628">
        <v>154641</v>
      </c>
      <c r="I27" s="454">
        <f t="shared" si="1"/>
        <v>57.4</v>
      </c>
      <c r="J27" s="628">
        <v>78661</v>
      </c>
      <c r="K27" s="454">
        <f t="shared" si="2"/>
        <v>29.2</v>
      </c>
      <c r="L27" s="628">
        <v>6176</v>
      </c>
      <c r="M27" s="454">
        <v>48.18768</v>
      </c>
      <c r="N27" s="686"/>
      <c r="O27" s="195"/>
      <c r="P27" s="195"/>
    </row>
    <row r="28" spans="1:16" ht="18.75" customHeight="1">
      <c r="A28" s="106"/>
      <c r="B28" s="629" t="s">
        <v>730</v>
      </c>
      <c r="C28" s="628">
        <v>199849</v>
      </c>
      <c r="D28" s="628">
        <v>98431</v>
      </c>
      <c r="E28" s="628">
        <v>101418</v>
      </c>
      <c r="F28" s="628">
        <v>31172</v>
      </c>
      <c r="G28" s="454">
        <f t="shared" si="0"/>
        <v>15.6</v>
      </c>
      <c r="H28" s="628">
        <v>118860</v>
      </c>
      <c r="I28" s="454">
        <f t="shared" si="1"/>
        <v>59.5</v>
      </c>
      <c r="J28" s="628">
        <v>46047</v>
      </c>
      <c r="K28" s="454">
        <f t="shared" si="2"/>
        <v>23</v>
      </c>
      <c r="L28" s="628">
        <v>3770</v>
      </c>
      <c r="M28" s="454">
        <v>43.73152</v>
      </c>
      <c r="N28" s="686"/>
      <c r="O28" s="195"/>
      <c r="P28" s="195"/>
    </row>
    <row r="29" spans="1:16" ht="18.75" customHeight="1">
      <c r="A29" s="106"/>
      <c r="B29" s="629" t="s">
        <v>731</v>
      </c>
      <c r="C29" s="628">
        <v>199498</v>
      </c>
      <c r="D29" s="628">
        <v>97920</v>
      </c>
      <c r="E29" s="628">
        <v>101578</v>
      </c>
      <c r="F29" s="628">
        <v>25580</v>
      </c>
      <c r="G29" s="454">
        <f t="shared" si="0"/>
        <v>12.8</v>
      </c>
      <c r="H29" s="628">
        <v>122780</v>
      </c>
      <c r="I29" s="454">
        <f t="shared" si="1"/>
        <v>61.5</v>
      </c>
      <c r="J29" s="628">
        <v>50490</v>
      </c>
      <c r="K29" s="454">
        <f t="shared" si="2"/>
        <v>25.3</v>
      </c>
      <c r="L29" s="628">
        <v>648</v>
      </c>
      <c r="M29" s="631">
        <v>45.88543</v>
      </c>
      <c r="N29" s="686"/>
      <c r="O29" s="195"/>
      <c r="P29" s="195"/>
    </row>
    <row r="30" spans="1:16" ht="18.75" customHeight="1">
      <c r="A30" s="106"/>
      <c r="B30" s="629" t="s">
        <v>732</v>
      </c>
      <c r="C30" s="628">
        <v>130510</v>
      </c>
      <c r="D30" s="628">
        <v>63546</v>
      </c>
      <c r="E30" s="628">
        <v>66964</v>
      </c>
      <c r="F30" s="628">
        <v>14296</v>
      </c>
      <c r="G30" s="454">
        <f t="shared" si="0"/>
        <v>11</v>
      </c>
      <c r="H30" s="628">
        <v>74457</v>
      </c>
      <c r="I30" s="454">
        <f t="shared" si="1"/>
        <v>57.1</v>
      </c>
      <c r="J30" s="628">
        <v>39879</v>
      </c>
      <c r="K30" s="454">
        <f t="shared" si="2"/>
        <v>30.6</v>
      </c>
      <c r="L30" s="628">
        <v>1878</v>
      </c>
      <c r="M30" s="631">
        <v>49.01469</v>
      </c>
      <c r="N30" s="686"/>
      <c r="O30" s="195"/>
      <c r="P30" s="195"/>
    </row>
    <row r="31" spans="1:16" ht="18.75" customHeight="1">
      <c r="A31" s="106"/>
      <c r="B31" s="629" t="s">
        <v>733</v>
      </c>
      <c r="C31" s="628">
        <v>32116</v>
      </c>
      <c r="D31" s="628">
        <v>15224</v>
      </c>
      <c r="E31" s="628">
        <v>16892</v>
      </c>
      <c r="F31" s="628">
        <v>2991</v>
      </c>
      <c r="G31" s="454">
        <f t="shared" si="0"/>
        <v>9.3</v>
      </c>
      <c r="H31" s="628">
        <v>16205</v>
      </c>
      <c r="I31" s="454">
        <f t="shared" si="1"/>
        <v>50.5</v>
      </c>
      <c r="J31" s="628">
        <v>12375</v>
      </c>
      <c r="K31" s="454">
        <f t="shared" si="2"/>
        <v>38.5</v>
      </c>
      <c r="L31" s="628">
        <v>545</v>
      </c>
      <c r="M31" s="630">
        <v>52.72942</v>
      </c>
      <c r="N31" s="686"/>
      <c r="O31" s="195"/>
      <c r="P31" s="195"/>
    </row>
    <row r="32" spans="1:16" ht="18.75" customHeight="1">
      <c r="A32" s="106"/>
      <c r="B32" s="629" t="s">
        <v>734</v>
      </c>
      <c r="C32" s="628">
        <v>109932</v>
      </c>
      <c r="D32" s="628">
        <v>53592</v>
      </c>
      <c r="E32" s="628">
        <v>56340</v>
      </c>
      <c r="F32" s="628">
        <v>12558</v>
      </c>
      <c r="G32" s="454">
        <f t="shared" si="0"/>
        <v>11.4</v>
      </c>
      <c r="H32" s="628">
        <v>63683</v>
      </c>
      <c r="I32" s="454">
        <f t="shared" si="1"/>
        <v>57.9</v>
      </c>
      <c r="J32" s="628">
        <v>31488</v>
      </c>
      <c r="K32" s="454">
        <f t="shared" si="2"/>
        <v>28.6</v>
      </c>
      <c r="L32" s="628">
        <v>2203</v>
      </c>
      <c r="M32" s="631">
        <v>47.86781</v>
      </c>
      <c r="N32" s="686"/>
      <c r="O32" s="195"/>
      <c r="P32" s="195"/>
    </row>
    <row r="33" spans="1:16" ht="18.75" customHeight="1">
      <c r="A33" s="106"/>
      <c r="B33" s="629" t="s">
        <v>735</v>
      </c>
      <c r="C33" s="628">
        <v>82206</v>
      </c>
      <c r="D33" s="628">
        <v>41928</v>
      </c>
      <c r="E33" s="628">
        <v>40278</v>
      </c>
      <c r="F33" s="628">
        <v>8427</v>
      </c>
      <c r="G33" s="454">
        <f t="shared" si="0"/>
        <v>10.3</v>
      </c>
      <c r="H33" s="628">
        <v>45829</v>
      </c>
      <c r="I33" s="454">
        <f t="shared" si="1"/>
        <v>55.7</v>
      </c>
      <c r="J33" s="628">
        <v>26366</v>
      </c>
      <c r="K33" s="454">
        <f t="shared" si="2"/>
        <v>32.1</v>
      </c>
      <c r="L33" s="628">
        <v>1584</v>
      </c>
      <c r="M33" s="631">
        <v>49.79179</v>
      </c>
      <c r="N33" s="156"/>
      <c r="O33" s="195"/>
      <c r="P33" s="195"/>
    </row>
    <row r="34" spans="1:16" ht="18.75" customHeight="1">
      <c r="A34" s="106"/>
      <c r="B34" s="629" t="s">
        <v>736</v>
      </c>
      <c r="C34" s="628">
        <v>42465</v>
      </c>
      <c r="D34" s="628">
        <v>21529</v>
      </c>
      <c r="E34" s="628">
        <v>20936</v>
      </c>
      <c r="F34" s="628">
        <v>3665</v>
      </c>
      <c r="G34" s="454">
        <f t="shared" si="0"/>
        <v>8.6</v>
      </c>
      <c r="H34" s="628">
        <v>21976</v>
      </c>
      <c r="I34" s="454">
        <f t="shared" si="1"/>
        <v>51.8</v>
      </c>
      <c r="J34" s="628">
        <v>16118</v>
      </c>
      <c r="K34" s="454">
        <f t="shared" si="2"/>
        <v>38</v>
      </c>
      <c r="L34" s="628">
        <v>706</v>
      </c>
      <c r="M34" s="631">
        <v>53.16941</v>
      </c>
      <c r="N34" s="156"/>
      <c r="O34" s="195"/>
      <c r="P34" s="195"/>
    </row>
    <row r="35" spans="1:16" s="194" customFormat="1" ht="18.75" customHeight="1">
      <c r="A35" s="632"/>
      <c r="B35" s="633" t="s">
        <v>737</v>
      </c>
      <c r="C35" s="634">
        <v>171362</v>
      </c>
      <c r="D35" s="634">
        <v>83506</v>
      </c>
      <c r="E35" s="634">
        <v>87856</v>
      </c>
      <c r="F35" s="634">
        <v>21564</v>
      </c>
      <c r="G35" s="635">
        <f t="shared" si="0"/>
        <v>12.6</v>
      </c>
      <c r="H35" s="634">
        <v>116855</v>
      </c>
      <c r="I35" s="635">
        <f t="shared" si="1"/>
        <v>68.2</v>
      </c>
      <c r="J35" s="634">
        <v>29971</v>
      </c>
      <c r="K35" s="635">
        <f t="shared" si="2"/>
        <v>17.5</v>
      </c>
      <c r="L35" s="634">
        <v>2972</v>
      </c>
      <c r="M35" s="636">
        <v>42.05663</v>
      </c>
      <c r="N35" s="156"/>
      <c r="O35" s="195"/>
      <c r="P35" s="195"/>
    </row>
    <row r="36" spans="1:16" ht="18.75" customHeight="1">
      <c r="A36" s="106"/>
      <c r="B36" s="629" t="s">
        <v>738</v>
      </c>
      <c r="C36" s="628">
        <v>93576</v>
      </c>
      <c r="D36" s="628">
        <v>46347</v>
      </c>
      <c r="E36" s="628">
        <v>47229</v>
      </c>
      <c r="F36" s="628">
        <v>12477</v>
      </c>
      <c r="G36" s="454">
        <f t="shared" si="0"/>
        <v>13.3</v>
      </c>
      <c r="H36" s="628">
        <v>53027</v>
      </c>
      <c r="I36" s="454">
        <f t="shared" si="1"/>
        <v>56.7</v>
      </c>
      <c r="J36" s="628">
        <v>27066</v>
      </c>
      <c r="K36" s="454">
        <f t="shared" si="2"/>
        <v>28.9</v>
      </c>
      <c r="L36" s="628">
        <v>1006</v>
      </c>
      <c r="M36" s="631">
        <v>47.14325</v>
      </c>
      <c r="N36" s="156"/>
      <c r="O36" s="195"/>
      <c r="P36" s="195"/>
    </row>
    <row r="37" spans="1:16" ht="18.75" customHeight="1">
      <c r="A37" s="106"/>
      <c r="B37" s="629" t="s">
        <v>739</v>
      </c>
      <c r="C37" s="628">
        <v>63883</v>
      </c>
      <c r="D37" s="628">
        <v>32214</v>
      </c>
      <c r="E37" s="628">
        <v>31669</v>
      </c>
      <c r="F37" s="628">
        <v>8622</v>
      </c>
      <c r="G37" s="454">
        <f t="shared" si="0"/>
        <v>13.5</v>
      </c>
      <c r="H37" s="628">
        <v>37221</v>
      </c>
      <c r="I37" s="454">
        <f t="shared" si="1"/>
        <v>58.3</v>
      </c>
      <c r="J37" s="628">
        <v>17057</v>
      </c>
      <c r="K37" s="454">
        <f t="shared" si="2"/>
        <v>26.7</v>
      </c>
      <c r="L37" s="628">
        <v>983</v>
      </c>
      <c r="M37" s="631">
        <v>46.06771</v>
      </c>
      <c r="N37" s="156"/>
      <c r="O37" s="195"/>
      <c r="P37" s="195"/>
    </row>
    <row r="38" spans="1:16" ht="18.75" customHeight="1">
      <c r="A38" s="106"/>
      <c r="B38" s="629" t="s">
        <v>740</v>
      </c>
      <c r="C38" s="628">
        <v>67455</v>
      </c>
      <c r="D38" s="628">
        <v>34113</v>
      </c>
      <c r="E38" s="628">
        <v>33342</v>
      </c>
      <c r="F38" s="628">
        <v>6273</v>
      </c>
      <c r="G38" s="454">
        <f t="shared" si="0"/>
        <v>9.3</v>
      </c>
      <c r="H38" s="628">
        <v>39431</v>
      </c>
      <c r="I38" s="454">
        <f t="shared" si="1"/>
        <v>58.5</v>
      </c>
      <c r="J38" s="628">
        <v>20912</v>
      </c>
      <c r="K38" s="454">
        <f t="shared" si="2"/>
        <v>31</v>
      </c>
      <c r="L38" s="628">
        <v>839</v>
      </c>
      <c r="M38" s="631">
        <v>49.86337</v>
      </c>
      <c r="N38" s="156"/>
      <c r="O38" s="195"/>
      <c r="P38" s="195"/>
    </row>
    <row r="39" spans="1:16" ht="18.75" customHeight="1">
      <c r="A39" s="106"/>
      <c r="B39" s="629" t="s">
        <v>741</v>
      </c>
      <c r="C39" s="628">
        <v>102609</v>
      </c>
      <c r="D39" s="541">
        <v>50574</v>
      </c>
      <c r="E39" s="541">
        <v>52035</v>
      </c>
      <c r="F39" s="541">
        <v>16789</v>
      </c>
      <c r="G39" s="454">
        <f t="shared" si="0"/>
        <v>16.4</v>
      </c>
      <c r="H39" s="536">
        <v>61663</v>
      </c>
      <c r="I39" s="454">
        <f t="shared" si="1"/>
        <v>60.1</v>
      </c>
      <c r="J39" s="536">
        <v>23698</v>
      </c>
      <c r="K39" s="454">
        <f t="shared" si="2"/>
        <v>23.1</v>
      </c>
      <c r="L39" s="451">
        <v>459</v>
      </c>
      <c r="M39" s="630">
        <v>43.9972</v>
      </c>
      <c r="N39" s="156"/>
      <c r="O39" s="195"/>
      <c r="P39" s="195"/>
    </row>
    <row r="40" spans="1:16" ht="18.75" customHeight="1">
      <c r="A40" s="451"/>
      <c r="B40" s="629" t="s">
        <v>742</v>
      </c>
      <c r="C40" s="628">
        <v>62441</v>
      </c>
      <c r="D40" s="541">
        <v>30916</v>
      </c>
      <c r="E40" s="628">
        <v>31525</v>
      </c>
      <c r="F40" s="637">
        <v>8616</v>
      </c>
      <c r="G40" s="454">
        <f t="shared" si="0"/>
        <v>13.8</v>
      </c>
      <c r="H40" s="637">
        <v>36076</v>
      </c>
      <c r="I40" s="454">
        <f t="shared" si="1"/>
        <v>57.8</v>
      </c>
      <c r="J40" s="536">
        <v>17101</v>
      </c>
      <c r="K40" s="454">
        <f t="shared" si="2"/>
        <v>27.4</v>
      </c>
      <c r="L40" s="136">
        <v>648</v>
      </c>
      <c r="M40" s="630">
        <v>46.64036</v>
      </c>
      <c r="N40" s="156"/>
      <c r="O40" s="195"/>
      <c r="P40" s="195"/>
    </row>
    <row r="41" spans="1:16" ht="18.75" customHeight="1">
      <c r="A41" s="451"/>
      <c r="B41" s="629" t="s">
        <v>743</v>
      </c>
      <c r="C41" s="628">
        <v>49735</v>
      </c>
      <c r="D41" s="541">
        <v>25303</v>
      </c>
      <c r="E41" s="628">
        <v>24432</v>
      </c>
      <c r="F41" s="638">
        <v>5381</v>
      </c>
      <c r="G41" s="454">
        <f t="shared" si="0"/>
        <v>10.8</v>
      </c>
      <c r="H41" s="638">
        <v>29894</v>
      </c>
      <c r="I41" s="454">
        <f t="shared" si="1"/>
        <v>60.1</v>
      </c>
      <c r="J41" s="536">
        <v>14035</v>
      </c>
      <c r="K41" s="454">
        <f t="shared" si="2"/>
        <v>28.2</v>
      </c>
      <c r="L41" s="451">
        <v>425</v>
      </c>
      <c r="M41" s="639">
        <v>47.39434</v>
      </c>
      <c r="N41" s="156"/>
      <c r="O41" s="195"/>
      <c r="P41" s="195"/>
    </row>
    <row r="42" spans="1:16" ht="18.75" customHeight="1">
      <c r="A42" s="451"/>
      <c r="B42" s="629" t="s">
        <v>366</v>
      </c>
      <c r="C42" s="628">
        <v>35831</v>
      </c>
      <c r="D42" s="628">
        <v>17011</v>
      </c>
      <c r="E42" s="628">
        <v>18820</v>
      </c>
      <c r="F42" s="628">
        <v>3001</v>
      </c>
      <c r="G42" s="454">
        <f t="shared" si="0"/>
        <v>8.4</v>
      </c>
      <c r="H42" s="628">
        <v>15867</v>
      </c>
      <c r="I42" s="454">
        <f t="shared" si="1"/>
        <v>44.3</v>
      </c>
      <c r="J42" s="628">
        <v>16895</v>
      </c>
      <c r="K42" s="454">
        <f t="shared" si="2"/>
        <v>47.2</v>
      </c>
      <c r="L42" s="628">
        <v>68</v>
      </c>
      <c r="M42" s="631">
        <v>57.49578</v>
      </c>
      <c r="N42" s="156"/>
      <c r="O42" s="195"/>
      <c r="P42" s="195"/>
    </row>
    <row r="43" spans="1:16" ht="18.75" customHeight="1">
      <c r="A43" s="451"/>
      <c r="B43" s="629" t="s">
        <v>367</v>
      </c>
      <c r="C43" s="628">
        <v>35040</v>
      </c>
      <c r="D43" s="628">
        <v>17251</v>
      </c>
      <c r="E43" s="628">
        <v>17789</v>
      </c>
      <c r="F43" s="628">
        <v>3471</v>
      </c>
      <c r="G43" s="454">
        <f t="shared" si="0"/>
        <v>9.9</v>
      </c>
      <c r="H43" s="628">
        <v>18984</v>
      </c>
      <c r="I43" s="454">
        <f t="shared" si="1"/>
        <v>54.2</v>
      </c>
      <c r="J43" s="628">
        <v>12581</v>
      </c>
      <c r="K43" s="454">
        <f t="shared" si="2"/>
        <v>35.9</v>
      </c>
      <c r="L43" s="628">
        <v>4</v>
      </c>
      <c r="M43" s="631">
        <v>52.13743</v>
      </c>
      <c r="N43" s="156"/>
      <c r="O43" s="195"/>
      <c r="P43" s="195"/>
    </row>
    <row r="44" spans="1:16" ht="18.75" customHeight="1">
      <c r="A44" s="451"/>
      <c r="B44" s="629" t="s">
        <v>368</v>
      </c>
      <c r="C44" s="628">
        <v>72356</v>
      </c>
      <c r="D44" s="628">
        <v>35626</v>
      </c>
      <c r="E44" s="628">
        <v>36730</v>
      </c>
      <c r="F44" s="628">
        <v>6637</v>
      </c>
      <c r="G44" s="454">
        <f t="shared" si="0"/>
        <v>9.2</v>
      </c>
      <c r="H44" s="628">
        <v>38325</v>
      </c>
      <c r="I44" s="454">
        <f t="shared" si="1"/>
        <v>53</v>
      </c>
      <c r="J44" s="628">
        <v>26659</v>
      </c>
      <c r="K44" s="454">
        <f t="shared" si="2"/>
        <v>36.8</v>
      </c>
      <c r="L44" s="628">
        <v>735</v>
      </c>
      <c r="M44" s="631">
        <v>52.66315</v>
      </c>
      <c r="N44" s="156"/>
      <c r="O44" s="195"/>
      <c r="P44" s="195"/>
    </row>
    <row r="45" spans="1:16" ht="18.75" customHeight="1">
      <c r="A45" s="451"/>
      <c r="B45" s="629" t="s">
        <v>369</v>
      </c>
      <c r="C45" s="628">
        <v>48444</v>
      </c>
      <c r="D45" s="536">
        <v>24200</v>
      </c>
      <c r="E45" s="536">
        <v>24244</v>
      </c>
      <c r="F45" s="536">
        <v>4321</v>
      </c>
      <c r="G45" s="454">
        <f t="shared" si="0"/>
        <v>8.9</v>
      </c>
      <c r="H45" s="536">
        <v>26518</v>
      </c>
      <c r="I45" s="454">
        <f t="shared" si="1"/>
        <v>54.7</v>
      </c>
      <c r="J45" s="536">
        <v>17329</v>
      </c>
      <c r="K45" s="454">
        <f t="shared" si="2"/>
        <v>35.8</v>
      </c>
      <c r="L45" s="451">
        <v>276</v>
      </c>
      <c r="M45" s="639">
        <v>52.29536</v>
      </c>
      <c r="N45" s="156"/>
      <c r="O45" s="195"/>
      <c r="P45" s="195"/>
    </row>
    <row r="46" spans="1:16" ht="18.75" customHeight="1">
      <c r="A46" s="451"/>
      <c r="B46" s="629" t="s">
        <v>509</v>
      </c>
      <c r="C46" s="628">
        <v>35544</v>
      </c>
      <c r="D46" s="536">
        <v>17362</v>
      </c>
      <c r="E46" s="536">
        <v>18182</v>
      </c>
      <c r="F46" s="536">
        <v>3162</v>
      </c>
      <c r="G46" s="454">
        <f t="shared" si="0"/>
        <v>8.9</v>
      </c>
      <c r="H46" s="536">
        <v>17316</v>
      </c>
      <c r="I46" s="454">
        <f t="shared" si="1"/>
        <v>48.7</v>
      </c>
      <c r="J46" s="536">
        <v>15065</v>
      </c>
      <c r="K46" s="454">
        <f t="shared" si="2"/>
        <v>42.4</v>
      </c>
      <c r="L46" s="451">
        <v>1</v>
      </c>
      <c r="M46" s="639">
        <v>55.18168</v>
      </c>
      <c r="N46" s="156"/>
      <c r="O46" s="195"/>
      <c r="P46" s="195"/>
    </row>
    <row r="47" spans="1:16" ht="18.75" customHeight="1">
      <c r="A47" s="451"/>
      <c r="B47" s="629" t="s">
        <v>744</v>
      </c>
      <c r="C47" s="628">
        <v>48129</v>
      </c>
      <c r="D47" s="536">
        <v>23549</v>
      </c>
      <c r="E47" s="628">
        <v>24580</v>
      </c>
      <c r="F47" s="637">
        <v>5090</v>
      </c>
      <c r="G47" s="454">
        <f t="shared" si="0"/>
        <v>10.6</v>
      </c>
      <c r="H47" s="637">
        <v>26858</v>
      </c>
      <c r="I47" s="454">
        <f t="shared" si="1"/>
        <v>55.8</v>
      </c>
      <c r="J47" s="536">
        <v>15770</v>
      </c>
      <c r="K47" s="454">
        <f t="shared" si="2"/>
        <v>32.8</v>
      </c>
      <c r="L47" s="136">
        <v>411</v>
      </c>
      <c r="M47" s="639">
        <v>50.2857</v>
      </c>
      <c r="N47" s="156"/>
      <c r="O47" s="195"/>
      <c r="P47" s="195"/>
    </row>
    <row r="48" spans="1:13" ht="18.75" customHeight="1">
      <c r="A48" s="451"/>
      <c r="B48" s="629" t="s">
        <v>745</v>
      </c>
      <c r="C48" s="628">
        <v>20745</v>
      </c>
      <c r="D48" s="536">
        <v>10155</v>
      </c>
      <c r="E48" s="628">
        <v>10590</v>
      </c>
      <c r="F48" s="637">
        <v>2009</v>
      </c>
      <c r="G48" s="454">
        <f t="shared" si="0"/>
        <v>9.7</v>
      </c>
      <c r="H48" s="637">
        <v>11533</v>
      </c>
      <c r="I48" s="454">
        <f t="shared" si="1"/>
        <v>55.6</v>
      </c>
      <c r="J48" s="536">
        <v>6810</v>
      </c>
      <c r="K48" s="454">
        <f t="shared" si="2"/>
        <v>32.8</v>
      </c>
      <c r="L48" s="136">
        <v>393</v>
      </c>
      <c r="M48" s="639">
        <v>49.08638</v>
      </c>
    </row>
    <row r="49" spans="1:13" ht="18.75" customHeight="1">
      <c r="A49" s="150"/>
      <c r="B49" s="629" t="s">
        <v>746</v>
      </c>
      <c r="C49" s="628">
        <v>20127</v>
      </c>
      <c r="D49" s="536">
        <v>9869</v>
      </c>
      <c r="E49" s="628">
        <v>10258</v>
      </c>
      <c r="F49" s="637">
        <v>1645</v>
      </c>
      <c r="G49" s="454">
        <f t="shared" si="0"/>
        <v>8.2</v>
      </c>
      <c r="H49" s="637">
        <v>10633</v>
      </c>
      <c r="I49" s="454">
        <f t="shared" si="1"/>
        <v>52.8</v>
      </c>
      <c r="J49" s="536">
        <v>7840</v>
      </c>
      <c r="K49" s="454">
        <f t="shared" si="2"/>
        <v>39</v>
      </c>
      <c r="L49" s="136">
        <v>9</v>
      </c>
      <c r="M49" s="639">
        <v>52.91107</v>
      </c>
    </row>
    <row r="50" spans="2:13" ht="18.75" customHeight="1">
      <c r="B50" s="629" t="s">
        <v>747</v>
      </c>
      <c r="C50" s="628">
        <v>5816</v>
      </c>
      <c r="D50" s="536">
        <v>2938</v>
      </c>
      <c r="E50" s="628">
        <v>2878</v>
      </c>
      <c r="F50" s="637">
        <v>506</v>
      </c>
      <c r="G50" s="454">
        <f t="shared" si="0"/>
        <v>8.7</v>
      </c>
      <c r="H50" s="637">
        <v>3227</v>
      </c>
      <c r="I50" s="454">
        <f t="shared" si="1"/>
        <v>55.5</v>
      </c>
      <c r="J50" s="536">
        <v>2011</v>
      </c>
      <c r="K50" s="454">
        <f t="shared" si="2"/>
        <v>34.6</v>
      </c>
      <c r="L50" s="136">
        <v>72</v>
      </c>
      <c r="M50" s="639">
        <v>52.25453</v>
      </c>
    </row>
    <row r="51" spans="2:13" ht="18.75" customHeight="1">
      <c r="B51" s="629" t="s">
        <v>748</v>
      </c>
      <c r="C51" s="628">
        <v>13735</v>
      </c>
      <c r="D51" s="536">
        <v>6941</v>
      </c>
      <c r="E51" s="628">
        <v>6794</v>
      </c>
      <c r="F51" s="637">
        <v>1242</v>
      </c>
      <c r="G51" s="454">
        <f t="shared" si="0"/>
        <v>9</v>
      </c>
      <c r="H51" s="637">
        <v>7279</v>
      </c>
      <c r="I51" s="454">
        <f t="shared" si="1"/>
        <v>53</v>
      </c>
      <c r="J51" s="536">
        <v>5097</v>
      </c>
      <c r="K51" s="454">
        <f t="shared" si="2"/>
        <v>37.1</v>
      </c>
      <c r="L51" s="136">
        <v>117</v>
      </c>
      <c r="M51" s="639">
        <v>52.89697</v>
      </c>
    </row>
    <row r="52" spans="2:13" ht="18.75" customHeight="1">
      <c r="B52" s="629" t="s">
        <v>749</v>
      </c>
      <c r="C52" s="628">
        <v>13228</v>
      </c>
      <c r="D52" s="536">
        <v>6575</v>
      </c>
      <c r="E52" s="628">
        <v>6653</v>
      </c>
      <c r="F52" s="637">
        <v>1254</v>
      </c>
      <c r="G52" s="454">
        <f t="shared" si="0"/>
        <v>9.5</v>
      </c>
      <c r="H52" s="637">
        <v>6748</v>
      </c>
      <c r="I52" s="454">
        <f t="shared" si="1"/>
        <v>51</v>
      </c>
      <c r="J52" s="536">
        <v>5187</v>
      </c>
      <c r="K52" s="454">
        <f t="shared" si="2"/>
        <v>39.2</v>
      </c>
      <c r="L52" s="136">
        <v>39</v>
      </c>
      <c r="M52" s="639">
        <v>53.16616</v>
      </c>
    </row>
    <row r="53" spans="2:13" ht="18.75" customHeight="1">
      <c r="B53" s="629" t="s">
        <v>750</v>
      </c>
      <c r="C53" s="628">
        <v>14639</v>
      </c>
      <c r="D53" s="536">
        <v>7203</v>
      </c>
      <c r="E53" s="628">
        <v>7436</v>
      </c>
      <c r="F53" s="637">
        <v>1111</v>
      </c>
      <c r="G53" s="454">
        <f t="shared" si="0"/>
        <v>7.6</v>
      </c>
      <c r="H53" s="637">
        <v>7499</v>
      </c>
      <c r="I53" s="454">
        <f t="shared" si="1"/>
        <v>51.2</v>
      </c>
      <c r="J53" s="536">
        <v>5920</v>
      </c>
      <c r="K53" s="454">
        <f t="shared" si="2"/>
        <v>40.4</v>
      </c>
      <c r="L53" s="136">
        <v>109</v>
      </c>
      <c r="M53" s="639">
        <v>54.62739</v>
      </c>
    </row>
    <row r="54" spans="2:13" ht="18.75" customHeight="1">
      <c r="B54" s="629" t="s">
        <v>751</v>
      </c>
      <c r="C54" s="628">
        <v>7033</v>
      </c>
      <c r="D54" s="536">
        <v>3474</v>
      </c>
      <c r="E54" s="628">
        <v>3559</v>
      </c>
      <c r="F54" s="637">
        <v>605</v>
      </c>
      <c r="G54" s="454">
        <f t="shared" si="0"/>
        <v>8.6</v>
      </c>
      <c r="H54" s="637">
        <v>3778</v>
      </c>
      <c r="I54" s="454">
        <f t="shared" si="1"/>
        <v>53.7</v>
      </c>
      <c r="J54" s="536">
        <v>2629</v>
      </c>
      <c r="K54" s="454">
        <f t="shared" si="2"/>
        <v>37.4</v>
      </c>
      <c r="L54" s="136">
        <v>21</v>
      </c>
      <c r="M54" s="639">
        <v>53.23403</v>
      </c>
    </row>
    <row r="55" spans="2:13" ht="18.75" customHeight="1">
      <c r="B55" s="629" t="s">
        <v>752</v>
      </c>
      <c r="C55" s="628">
        <v>22075</v>
      </c>
      <c r="D55" s="536">
        <v>10767</v>
      </c>
      <c r="E55" s="628">
        <v>11308</v>
      </c>
      <c r="F55" s="637">
        <v>2224</v>
      </c>
      <c r="G55" s="454">
        <f t="shared" si="0"/>
        <v>10.1</v>
      </c>
      <c r="H55" s="637">
        <v>11549</v>
      </c>
      <c r="I55" s="454">
        <f t="shared" si="1"/>
        <v>52.3</v>
      </c>
      <c r="J55" s="536">
        <v>8295</v>
      </c>
      <c r="K55" s="454">
        <f t="shared" si="2"/>
        <v>37.6</v>
      </c>
      <c r="L55" s="136">
        <v>7</v>
      </c>
      <c r="M55" s="639">
        <v>52.4584</v>
      </c>
    </row>
    <row r="56" spans="2:13" ht="18.75" customHeight="1">
      <c r="B56" s="629" t="s">
        <v>753</v>
      </c>
      <c r="C56" s="628">
        <v>11897</v>
      </c>
      <c r="D56" s="536">
        <v>5824</v>
      </c>
      <c r="E56" s="628">
        <v>6073</v>
      </c>
      <c r="F56" s="637">
        <v>1443</v>
      </c>
      <c r="G56" s="454">
        <f t="shared" si="0"/>
        <v>12.1</v>
      </c>
      <c r="H56" s="637">
        <v>6378</v>
      </c>
      <c r="I56" s="454">
        <f t="shared" si="1"/>
        <v>53.6</v>
      </c>
      <c r="J56" s="536">
        <v>3890</v>
      </c>
      <c r="K56" s="454">
        <f t="shared" si="2"/>
        <v>32.7</v>
      </c>
      <c r="L56" s="136">
        <v>186</v>
      </c>
      <c r="M56" s="639">
        <v>49.90116</v>
      </c>
    </row>
    <row r="57" spans="2:13" ht="18.75" customHeight="1">
      <c r="B57" s="629" t="s">
        <v>754</v>
      </c>
      <c r="C57" s="628">
        <v>6760</v>
      </c>
      <c r="D57" s="536">
        <v>3259</v>
      </c>
      <c r="E57" s="628">
        <v>3501</v>
      </c>
      <c r="F57" s="637">
        <v>664</v>
      </c>
      <c r="G57" s="454">
        <f t="shared" si="0"/>
        <v>9.8</v>
      </c>
      <c r="H57" s="637">
        <v>3250</v>
      </c>
      <c r="I57" s="454">
        <f t="shared" si="1"/>
        <v>48.1</v>
      </c>
      <c r="J57" s="536">
        <v>2843</v>
      </c>
      <c r="K57" s="454">
        <f t="shared" si="2"/>
        <v>42.1</v>
      </c>
      <c r="L57" s="136">
        <v>3</v>
      </c>
      <c r="M57" s="639">
        <v>54.33232</v>
      </c>
    </row>
    <row r="58" spans="2:13" ht="18.75" customHeight="1">
      <c r="B58" s="629" t="s">
        <v>755</v>
      </c>
      <c r="C58" s="628">
        <v>13803</v>
      </c>
      <c r="D58" s="536">
        <v>6801</v>
      </c>
      <c r="E58" s="628">
        <v>7002</v>
      </c>
      <c r="F58" s="637">
        <v>1275</v>
      </c>
      <c r="G58" s="454">
        <f t="shared" si="0"/>
        <v>9.2</v>
      </c>
      <c r="H58" s="637">
        <v>7786</v>
      </c>
      <c r="I58" s="454">
        <f t="shared" si="1"/>
        <v>56.4</v>
      </c>
      <c r="J58" s="536">
        <v>4740</v>
      </c>
      <c r="K58" s="454">
        <f t="shared" si="2"/>
        <v>34.3</v>
      </c>
      <c r="L58" s="136">
        <v>2</v>
      </c>
      <c r="M58" s="639">
        <v>50.75433</v>
      </c>
    </row>
    <row r="59" spans="2:13" ht="18.75" customHeight="1">
      <c r="B59" s="629" t="s">
        <v>756</v>
      </c>
      <c r="C59" s="628">
        <v>10305</v>
      </c>
      <c r="D59" s="536">
        <v>5115</v>
      </c>
      <c r="E59" s="628">
        <v>5190</v>
      </c>
      <c r="F59" s="637">
        <v>944</v>
      </c>
      <c r="G59" s="454">
        <f t="shared" si="0"/>
        <v>9.2</v>
      </c>
      <c r="H59" s="637">
        <v>5176</v>
      </c>
      <c r="I59" s="454">
        <f>ROUND(H59/C59*100,1)</f>
        <v>50.2</v>
      </c>
      <c r="J59" s="536">
        <v>4162</v>
      </c>
      <c r="K59" s="454">
        <f t="shared" si="2"/>
        <v>40.4</v>
      </c>
      <c r="L59" s="136">
        <v>23</v>
      </c>
      <c r="M59" s="639">
        <v>54.03939</v>
      </c>
    </row>
    <row r="60" spans="2:13" ht="18.75" customHeight="1">
      <c r="B60" s="629" t="s">
        <v>757</v>
      </c>
      <c r="C60" s="628">
        <v>6721</v>
      </c>
      <c r="D60" s="536">
        <v>3295</v>
      </c>
      <c r="E60" s="628">
        <v>3426</v>
      </c>
      <c r="F60" s="637">
        <v>492</v>
      </c>
      <c r="G60" s="454">
        <f t="shared" si="0"/>
        <v>7.3</v>
      </c>
      <c r="H60" s="637">
        <v>3264</v>
      </c>
      <c r="I60" s="454">
        <f t="shared" si="1"/>
        <v>48.6</v>
      </c>
      <c r="J60" s="536">
        <v>2960</v>
      </c>
      <c r="K60" s="454">
        <f t="shared" si="2"/>
        <v>44</v>
      </c>
      <c r="L60" s="136">
        <v>5</v>
      </c>
      <c r="M60" s="639">
        <v>56.49732</v>
      </c>
    </row>
    <row r="61" spans="2:13" ht="18.75" customHeight="1">
      <c r="B61" s="629" t="s">
        <v>758</v>
      </c>
      <c r="C61" s="628">
        <v>7198</v>
      </c>
      <c r="D61" s="536">
        <v>3527</v>
      </c>
      <c r="E61" s="628">
        <v>3671</v>
      </c>
      <c r="F61" s="637">
        <v>515</v>
      </c>
      <c r="G61" s="454">
        <f t="shared" si="0"/>
        <v>7.2</v>
      </c>
      <c r="H61" s="637">
        <v>3468</v>
      </c>
      <c r="I61" s="454">
        <f t="shared" si="1"/>
        <v>48.2</v>
      </c>
      <c r="J61" s="536">
        <v>3215</v>
      </c>
      <c r="K61" s="454">
        <f t="shared" si="2"/>
        <v>44.7</v>
      </c>
      <c r="L61" s="136" t="s">
        <v>156</v>
      </c>
      <c r="M61" s="639">
        <v>56.8244</v>
      </c>
    </row>
    <row r="62" spans="2:13" ht="18.75" customHeight="1">
      <c r="B62" s="629" t="s">
        <v>759</v>
      </c>
      <c r="C62" s="628">
        <v>8885</v>
      </c>
      <c r="D62" s="536">
        <v>4307</v>
      </c>
      <c r="E62" s="628">
        <v>4578</v>
      </c>
      <c r="F62" s="637">
        <v>771</v>
      </c>
      <c r="G62" s="454">
        <f t="shared" si="0"/>
        <v>8.7</v>
      </c>
      <c r="H62" s="637">
        <v>4213</v>
      </c>
      <c r="I62" s="454">
        <f t="shared" si="1"/>
        <v>47.4</v>
      </c>
      <c r="J62" s="536">
        <v>3883</v>
      </c>
      <c r="K62" s="454">
        <f t="shared" si="2"/>
        <v>43.7</v>
      </c>
      <c r="L62" s="136">
        <v>18</v>
      </c>
      <c r="M62" s="639">
        <v>56.04099</v>
      </c>
    </row>
    <row r="63" spans="2:13" ht="18.75" customHeight="1">
      <c r="B63" s="629" t="s">
        <v>760</v>
      </c>
      <c r="C63" s="628">
        <v>6874</v>
      </c>
      <c r="D63" s="536">
        <v>3260</v>
      </c>
      <c r="E63" s="628">
        <v>3614</v>
      </c>
      <c r="F63" s="637">
        <v>465</v>
      </c>
      <c r="G63" s="454">
        <f t="shared" si="0"/>
        <v>6.8</v>
      </c>
      <c r="H63" s="637">
        <v>2817</v>
      </c>
      <c r="I63" s="454">
        <f t="shared" si="1"/>
        <v>41</v>
      </c>
      <c r="J63" s="536">
        <v>3570</v>
      </c>
      <c r="K63" s="454">
        <f t="shared" si="2"/>
        <v>51.9</v>
      </c>
      <c r="L63" s="136">
        <v>22</v>
      </c>
      <c r="M63" s="639">
        <v>59.54933</v>
      </c>
    </row>
    <row r="64" spans="2:13" ht="18.75" customHeight="1" thickBot="1">
      <c r="B64" s="629" t="s">
        <v>761</v>
      </c>
      <c r="C64" s="628">
        <v>6993</v>
      </c>
      <c r="D64" s="536">
        <v>3356</v>
      </c>
      <c r="E64" s="628">
        <v>3637</v>
      </c>
      <c r="F64" s="637">
        <v>519</v>
      </c>
      <c r="G64" s="454">
        <f t="shared" si="0"/>
        <v>7.4</v>
      </c>
      <c r="H64" s="637">
        <v>3109</v>
      </c>
      <c r="I64" s="454">
        <f t="shared" si="1"/>
        <v>44.5</v>
      </c>
      <c r="J64" s="536">
        <v>3361</v>
      </c>
      <c r="K64" s="454">
        <f t="shared" si="2"/>
        <v>48.1</v>
      </c>
      <c r="L64" s="136">
        <v>4</v>
      </c>
      <c r="M64" s="639">
        <v>58.03971</v>
      </c>
    </row>
    <row r="65" spans="1:13" ht="12">
      <c r="A65" s="662"/>
      <c r="B65" s="662"/>
      <c r="C65" s="663"/>
      <c r="D65" s="663"/>
      <c r="E65" s="663"/>
      <c r="F65" s="663"/>
      <c r="G65" s="663"/>
      <c r="H65" s="663"/>
      <c r="I65" s="663"/>
      <c r="J65" s="663"/>
      <c r="K65" s="663"/>
      <c r="L65" s="663"/>
      <c r="M65" s="664" t="s">
        <v>18</v>
      </c>
    </row>
  </sheetData>
  <sheetProtection/>
  <mergeCells count="4">
    <mergeCell ref="A1:M1"/>
    <mergeCell ref="A3:B3"/>
    <mergeCell ref="C3:E3"/>
    <mergeCell ref="F3:G3"/>
  </mergeCells>
  <printOptions/>
  <pageMargins left="0.75" right="0.75" top="1" bottom="1" header="0.512" footer="0.512"/>
  <pageSetup fitToHeight="1" fitToWidth="1" horizontalDpi="600" verticalDpi="600" orientation="portrait" paperSize="9" scale="64" r:id="rId1"/>
  <ignoredErrors>
    <ignoredError sqref="C7 C9 D7:F9 H7:H9 J7:J9 L7:L9" formulaRange="1"/>
    <ignoredError sqref="G7:G9 I7:I9 K7:K9" formula="1" formulaRange="1"/>
    <ignoredError sqref="G5:G6 K10:K11" formula="1"/>
  </ignoredErrors>
</worksheet>
</file>

<file path=xl/worksheets/sheet7.xml><?xml version="1.0" encoding="utf-8"?>
<worksheet xmlns="http://schemas.openxmlformats.org/spreadsheetml/2006/main" xmlns:r="http://schemas.openxmlformats.org/officeDocument/2006/relationships">
  <dimension ref="A1:AB130"/>
  <sheetViews>
    <sheetView showGridLines="0" zoomScale="85" zoomScaleNormal="85" zoomScaleSheetLayoutView="85" zoomScalePageLayoutView="0" workbookViewId="0" topLeftCell="A1">
      <selection activeCell="A72" sqref="A72:T129"/>
    </sheetView>
  </sheetViews>
  <sheetFormatPr defaultColWidth="8.796875" defaultRowHeight="15"/>
  <cols>
    <col min="1" max="2" width="6.59765625" style="18" customWidth="1"/>
    <col min="3" max="10" width="12.19921875" style="18" customWidth="1"/>
    <col min="11" max="12" width="12.19921875" style="27" customWidth="1"/>
    <col min="13" max="13" width="12.19921875" style="18" customWidth="1"/>
    <col min="14" max="14" width="12.19921875" style="27" customWidth="1"/>
    <col min="15" max="15" width="12.19921875" style="18" customWidth="1"/>
    <col min="16" max="16" width="12.19921875" style="27" customWidth="1"/>
    <col min="17" max="17" width="12.19921875" style="18" customWidth="1"/>
    <col min="18" max="18" width="12.19921875" style="30" customWidth="1"/>
    <col min="19" max="20" width="6.69921875" style="27" customWidth="1"/>
    <col min="21" max="21" width="12.19921875" style="18" customWidth="1"/>
    <col min="22" max="22" width="12.19921875" style="27" customWidth="1"/>
    <col min="23" max="23" width="12.19921875" style="18" customWidth="1"/>
    <col min="24" max="24" width="12.19921875" style="27" customWidth="1"/>
    <col min="25" max="25" width="12.19921875" style="18" customWidth="1"/>
    <col min="26" max="26" width="12.19921875" style="30" customWidth="1"/>
    <col min="27" max="27" width="5.5" style="18" customWidth="1"/>
    <col min="28" max="28" width="5.5" style="26" customWidth="1"/>
    <col min="29" max="16384" width="9" style="18" customWidth="1"/>
  </cols>
  <sheetData>
    <row r="1" spans="1:28" ht="17.25">
      <c r="A1" s="640" t="s">
        <v>707</v>
      </c>
      <c r="B1" s="285"/>
      <c r="C1" s="193"/>
      <c r="D1" s="193"/>
      <c r="E1" s="193"/>
      <c r="F1" s="193"/>
      <c r="G1" s="193"/>
      <c r="H1" s="193"/>
      <c r="I1" s="193"/>
      <c r="J1" s="284"/>
      <c r="K1" s="286"/>
      <c r="L1" s="255"/>
      <c r="M1" s="47"/>
      <c r="N1" s="255"/>
      <c r="O1" s="47"/>
      <c r="P1" s="255"/>
      <c r="Q1" s="47"/>
      <c r="R1" s="47"/>
      <c r="S1" s="654"/>
      <c r="T1" s="655"/>
      <c r="U1" s="47"/>
      <c r="V1" s="255"/>
      <c r="W1" s="47"/>
      <c r="X1" s="255"/>
      <c r="Y1" s="47"/>
      <c r="AA1" s="287"/>
      <c r="AB1" s="285"/>
    </row>
    <row r="2" spans="1:27" ht="14.25" thickBot="1">
      <c r="A2" s="26"/>
      <c r="B2" s="26"/>
      <c r="C2" s="26"/>
      <c r="D2" s="26"/>
      <c r="E2" s="26"/>
      <c r="F2" s="26"/>
      <c r="G2" s="26"/>
      <c r="H2" s="26"/>
      <c r="I2" s="26"/>
      <c r="J2" s="26"/>
      <c r="R2" s="243"/>
      <c r="T2" s="293" t="s">
        <v>472</v>
      </c>
      <c r="Z2" s="243"/>
      <c r="AA2" s="318"/>
    </row>
    <row r="3" spans="1:28" ht="14.25" customHeight="1">
      <c r="A3" s="780" t="s">
        <v>72</v>
      </c>
      <c r="B3" s="782"/>
      <c r="C3" s="795" t="s">
        <v>510</v>
      </c>
      <c r="D3" s="796"/>
      <c r="E3" s="796"/>
      <c r="F3" s="796"/>
      <c r="G3" s="796"/>
      <c r="H3" s="796"/>
      <c r="I3" s="796"/>
      <c r="J3" s="797"/>
      <c r="K3" s="795" t="s">
        <v>781</v>
      </c>
      <c r="L3" s="796"/>
      <c r="M3" s="796"/>
      <c r="N3" s="796"/>
      <c r="O3" s="796"/>
      <c r="P3" s="796"/>
      <c r="Q3" s="796"/>
      <c r="R3" s="797"/>
      <c r="S3" s="821" t="s">
        <v>72</v>
      </c>
      <c r="T3" s="781"/>
      <c r="V3" s="18"/>
      <c r="X3" s="18"/>
      <c r="Z3" s="18"/>
      <c r="AB3" s="18"/>
    </row>
    <row r="4" spans="1:20" s="49" customFormat="1" ht="27">
      <c r="A4" s="836"/>
      <c r="B4" s="784"/>
      <c r="C4" s="824" t="s">
        <v>73</v>
      </c>
      <c r="D4" s="256" t="s">
        <v>46</v>
      </c>
      <c r="E4" s="48" t="s">
        <v>74</v>
      </c>
      <c r="F4" s="258" t="s">
        <v>75</v>
      </c>
      <c r="G4" s="48" t="s">
        <v>74</v>
      </c>
      <c r="H4" s="256" t="s">
        <v>48</v>
      </c>
      <c r="I4" s="48" t="s">
        <v>74</v>
      </c>
      <c r="J4" s="787" t="s">
        <v>307</v>
      </c>
      <c r="K4" s="824" t="s">
        <v>73</v>
      </c>
      <c r="L4" s="256" t="s">
        <v>46</v>
      </c>
      <c r="M4" s="48" t="s">
        <v>74</v>
      </c>
      <c r="N4" s="258" t="s">
        <v>75</v>
      </c>
      <c r="O4" s="48" t="s">
        <v>74</v>
      </c>
      <c r="P4" s="256" t="s">
        <v>48</v>
      </c>
      <c r="Q4" s="48" t="s">
        <v>74</v>
      </c>
      <c r="R4" s="787" t="s">
        <v>307</v>
      </c>
      <c r="S4" s="822"/>
      <c r="T4" s="783"/>
    </row>
    <row r="5" spans="1:20" s="50" customFormat="1" ht="13.5">
      <c r="A5" s="785"/>
      <c r="B5" s="786"/>
      <c r="C5" s="825"/>
      <c r="D5" s="257" t="s">
        <v>76</v>
      </c>
      <c r="E5" s="21" t="s">
        <v>77</v>
      </c>
      <c r="F5" s="257" t="s">
        <v>78</v>
      </c>
      <c r="G5" s="21" t="s">
        <v>77</v>
      </c>
      <c r="H5" s="257" t="s">
        <v>79</v>
      </c>
      <c r="I5" s="21" t="s">
        <v>77</v>
      </c>
      <c r="J5" s="811"/>
      <c r="K5" s="825"/>
      <c r="L5" s="257" t="s">
        <v>76</v>
      </c>
      <c r="M5" s="21" t="s">
        <v>77</v>
      </c>
      <c r="N5" s="257" t="s">
        <v>78</v>
      </c>
      <c r="O5" s="21" t="s">
        <v>77</v>
      </c>
      <c r="P5" s="257" t="s">
        <v>79</v>
      </c>
      <c r="Q5" s="21" t="s">
        <v>77</v>
      </c>
      <c r="R5" s="811"/>
      <c r="S5" s="823"/>
      <c r="T5" s="785"/>
    </row>
    <row r="6" spans="1:28" ht="13.5">
      <c r="A6" s="457" t="s">
        <v>500</v>
      </c>
      <c r="B6" s="458"/>
      <c r="C6" s="486">
        <v>164024</v>
      </c>
      <c r="D6" s="487">
        <v>23336</v>
      </c>
      <c r="E6" s="488">
        <f>ROUND(D6/C6*100,2)</f>
        <v>14.23</v>
      </c>
      <c r="F6" s="487">
        <v>113576</v>
      </c>
      <c r="G6" s="488">
        <f>ROUND(F6/C6*100,2)</f>
        <v>69.24</v>
      </c>
      <c r="H6" s="487">
        <v>25836</v>
      </c>
      <c r="I6" s="488">
        <f>ROUND(H6/C6*100,2)</f>
        <v>15.75</v>
      </c>
      <c r="J6" s="489">
        <v>1276</v>
      </c>
      <c r="K6" s="261">
        <v>171362</v>
      </c>
      <c r="L6" s="261">
        <v>21564</v>
      </c>
      <c r="M6" s="260">
        <f>ROUND(L6/K6*100,2)</f>
        <v>12.58</v>
      </c>
      <c r="N6" s="261">
        <v>116855</v>
      </c>
      <c r="O6" s="260">
        <f>ROUND(N6/K6*100,2)</f>
        <v>68.19</v>
      </c>
      <c r="P6" s="261">
        <v>29971</v>
      </c>
      <c r="Q6" s="260">
        <f>ROUND(P6/K6*100,2)</f>
        <v>17.49</v>
      </c>
      <c r="R6" s="238">
        <v>2972</v>
      </c>
      <c r="S6" s="262" t="s">
        <v>499</v>
      </c>
      <c r="T6" s="263"/>
      <c r="V6" s="18"/>
      <c r="X6" s="18"/>
      <c r="Z6" s="18"/>
      <c r="AB6" s="18"/>
    </row>
    <row r="7" spans="1:28" ht="13.5">
      <c r="A7" s="26"/>
      <c r="B7" s="264"/>
      <c r="C7" s="490"/>
      <c r="D7" s="491"/>
      <c r="E7" s="492"/>
      <c r="F7" s="491"/>
      <c r="G7" s="492"/>
      <c r="H7" s="491"/>
      <c r="I7" s="492"/>
      <c r="J7" s="493"/>
      <c r="K7" s="490"/>
      <c r="L7" s="491"/>
      <c r="M7" s="492"/>
      <c r="N7" s="491"/>
      <c r="O7" s="492"/>
      <c r="P7" s="491"/>
      <c r="Q7" s="492"/>
      <c r="R7" s="493"/>
      <c r="S7" s="265"/>
      <c r="T7" s="266"/>
      <c r="V7" s="18"/>
      <c r="X7" s="18"/>
      <c r="Z7" s="18"/>
      <c r="AB7" s="18"/>
    </row>
    <row r="8" spans="1:28" ht="14.25">
      <c r="A8" s="26"/>
      <c r="B8" s="459" t="s">
        <v>80</v>
      </c>
      <c r="C8" s="746">
        <f>D8+F8+H8+J8</f>
        <v>9550</v>
      </c>
      <c r="D8" s="747">
        <v>942</v>
      </c>
      <c r="E8" s="488">
        <f>ROUND(D8/C8*100,2)</f>
        <v>9.86</v>
      </c>
      <c r="F8" s="747">
        <v>7019</v>
      </c>
      <c r="G8" s="488">
        <f>ROUND(F8/C8*100,2)</f>
        <v>73.5</v>
      </c>
      <c r="H8" s="747">
        <v>1501</v>
      </c>
      <c r="I8" s="488">
        <f>ROUND(H8/C8*100,2)</f>
        <v>15.72</v>
      </c>
      <c r="J8" s="748">
        <v>88</v>
      </c>
      <c r="K8" s="668">
        <v>10238</v>
      </c>
      <c r="L8" s="487">
        <v>928</v>
      </c>
      <c r="M8" s="488">
        <f>ROUND(L8/K8*100,2)</f>
        <v>9.06</v>
      </c>
      <c r="N8" s="487">
        <v>7437</v>
      </c>
      <c r="O8" s="488">
        <f>ROUND(N8/K8*100,2)</f>
        <v>72.64</v>
      </c>
      <c r="P8" s="487">
        <v>1650</v>
      </c>
      <c r="Q8" s="488">
        <f>ROUND(P8/K8*100,2)</f>
        <v>16.12</v>
      </c>
      <c r="R8" s="489">
        <v>223</v>
      </c>
      <c r="S8" s="267" t="s">
        <v>80</v>
      </c>
      <c r="T8" s="266"/>
      <c r="V8" s="18"/>
      <c r="X8" s="18"/>
      <c r="Z8" s="18"/>
      <c r="AB8" s="18"/>
    </row>
    <row r="9" spans="1:28" ht="14.25">
      <c r="A9" s="26"/>
      <c r="B9" s="264" t="s">
        <v>511</v>
      </c>
      <c r="C9" s="749">
        <f>D9+F9+H9+J9</f>
        <v>3022</v>
      </c>
      <c r="D9" s="750">
        <v>194</v>
      </c>
      <c r="E9" s="492">
        <f>ROUND(D9/C9*100,2)</f>
        <v>6.42</v>
      </c>
      <c r="F9" s="750">
        <v>2372</v>
      </c>
      <c r="G9" s="492">
        <f>ROUND(F9/C9*100,2)</f>
        <v>78.49</v>
      </c>
      <c r="H9" s="750">
        <v>439</v>
      </c>
      <c r="I9" s="492">
        <f>ROUND(H9/C9*100,2)</f>
        <v>14.53</v>
      </c>
      <c r="J9" s="751">
        <v>17</v>
      </c>
      <c r="K9" s="490">
        <v>3255</v>
      </c>
      <c r="L9" s="491">
        <v>199</v>
      </c>
      <c r="M9" s="492">
        <f>ROUND(L9/K9*100,2)</f>
        <v>6.11</v>
      </c>
      <c r="N9" s="491">
        <v>2524</v>
      </c>
      <c r="O9" s="492">
        <f>ROUND(N9/K9*100,2)</f>
        <v>77.54</v>
      </c>
      <c r="P9" s="491">
        <v>455</v>
      </c>
      <c r="Q9" s="492">
        <f>ROUND(P9/K9*100,2)</f>
        <v>13.98</v>
      </c>
      <c r="R9" s="494">
        <v>77</v>
      </c>
      <c r="S9" s="265" t="s">
        <v>511</v>
      </c>
      <c r="T9" s="26"/>
      <c r="V9" s="18"/>
      <c r="X9" s="18"/>
      <c r="Z9" s="18"/>
      <c r="AB9" s="18"/>
    </row>
    <row r="10" spans="1:28" ht="14.25">
      <c r="A10" s="26"/>
      <c r="B10" s="264" t="s">
        <v>159</v>
      </c>
      <c r="C10" s="749">
        <f>D10+F10+H10+J10</f>
        <v>4242</v>
      </c>
      <c r="D10" s="750">
        <v>486</v>
      </c>
      <c r="E10" s="492">
        <f>ROUND(D10/C10*100,2)</f>
        <v>11.46</v>
      </c>
      <c r="F10" s="750">
        <v>2975</v>
      </c>
      <c r="G10" s="492">
        <f>ROUND(F10/C10*100,2)</f>
        <v>70.13</v>
      </c>
      <c r="H10" s="750">
        <v>720</v>
      </c>
      <c r="I10" s="492">
        <f>ROUND(H10/C10*100,2)</f>
        <v>16.97</v>
      </c>
      <c r="J10" s="751">
        <v>61</v>
      </c>
      <c r="K10" s="490">
        <v>4580</v>
      </c>
      <c r="L10" s="491">
        <v>462</v>
      </c>
      <c r="M10" s="492">
        <f>ROUND(L10/K10*100,2)</f>
        <v>10.09</v>
      </c>
      <c r="N10" s="491">
        <v>3226</v>
      </c>
      <c r="O10" s="492">
        <f>ROUND(N10/K10*100,2)</f>
        <v>70.44</v>
      </c>
      <c r="P10" s="491">
        <v>801</v>
      </c>
      <c r="Q10" s="492">
        <f>ROUND(P10/K10*100,2)</f>
        <v>17.49</v>
      </c>
      <c r="R10" s="494">
        <v>91</v>
      </c>
      <c r="S10" s="265" t="s">
        <v>159</v>
      </c>
      <c r="T10" s="26"/>
      <c r="V10" s="18"/>
      <c r="X10" s="18"/>
      <c r="Z10" s="18"/>
      <c r="AB10" s="18"/>
    </row>
    <row r="11" spans="1:28" ht="14.25">
      <c r="A11" s="26"/>
      <c r="B11" s="264" t="s">
        <v>160</v>
      </c>
      <c r="C11" s="749">
        <f>D11+F11+H11+J11</f>
        <v>2286</v>
      </c>
      <c r="D11" s="750">
        <v>262</v>
      </c>
      <c r="E11" s="492">
        <f>ROUND(D11/C11*100,2)</f>
        <v>11.46</v>
      </c>
      <c r="F11" s="750">
        <v>1672</v>
      </c>
      <c r="G11" s="492">
        <f>ROUND(F11/C11*100,2)</f>
        <v>73.14</v>
      </c>
      <c r="H11" s="750">
        <v>342</v>
      </c>
      <c r="I11" s="492">
        <f>ROUND(H11/C11*100,2)</f>
        <v>14.96</v>
      </c>
      <c r="J11" s="751">
        <v>10</v>
      </c>
      <c r="K11" s="490">
        <v>2403</v>
      </c>
      <c r="L11" s="491">
        <v>267</v>
      </c>
      <c r="M11" s="492">
        <f>ROUND(L11/K11*100,2)</f>
        <v>11.11</v>
      </c>
      <c r="N11" s="491">
        <v>1687</v>
      </c>
      <c r="O11" s="492">
        <f>ROUND(N11/K11*100,2)</f>
        <v>70.2</v>
      </c>
      <c r="P11" s="491">
        <v>394</v>
      </c>
      <c r="Q11" s="492">
        <f>ROUND(P11/K11*100,2)</f>
        <v>16.4</v>
      </c>
      <c r="R11" s="494">
        <v>55</v>
      </c>
      <c r="S11" s="265" t="s">
        <v>160</v>
      </c>
      <c r="T11" s="26"/>
      <c r="V11" s="18"/>
      <c r="X11" s="18"/>
      <c r="Z11" s="18"/>
      <c r="AB11" s="18"/>
    </row>
    <row r="12" spans="1:28" ht="14.25">
      <c r="A12" s="26"/>
      <c r="B12" s="264"/>
      <c r="C12" s="749"/>
      <c r="D12" s="491"/>
      <c r="E12" s="492"/>
      <c r="F12" s="491"/>
      <c r="G12" s="492"/>
      <c r="H12" s="491"/>
      <c r="I12" s="492"/>
      <c r="J12" s="494"/>
      <c r="K12" s="678"/>
      <c r="L12" s="679"/>
      <c r="M12" s="680"/>
      <c r="N12" s="679"/>
      <c r="O12" s="680"/>
      <c r="P12" s="679"/>
      <c r="Q12" s="680"/>
      <c r="R12" s="681"/>
      <c r="S12" s="265"/>
      <c r="T12" s="266"/>
      <c r="V12" s="18"/>
      <c r="X12" s="18"/>
      <c r="Z12" s="18"/>
      <c r="AB12" s="18"/>
    </row>
    <row r="13" spans="1:28" ht="14.25">
      <c r="A13" s="26"/>
      <c r="B13" s="459" t="s">
        <v>81</v>
      </c>
      <c r="C13" s="746">
        <f>D13+F13+H13+J13</f>
        <v>17950</v>
      </c>
      <c r="D13" s="747">
        <v>2293</v>
      </c>
      <c r="E13" s="488">
        <f>ROUND(D13/C13*100,2)</f>
        <v>12.77</v>
      </c>
      <c r="F13" s="747">
        <v>13734</v>
      </c>
      <c r="G13" s="488">
        <f>ROUND(F13/C13*100,2)</f>
        <v>76.51</v>
      </c>
      <c r="H13" s="747">
        <v>1663</v>
      </c>
      <c r="I13" s="488">
        <f>ROUND(H13/C13*100,2)</f>
        <v>9.26</v>
      </c>
      <c r="J13" s="748">
        <v>260</v>
      </c>
      <c r="K13" s="668">
        <v>19250</v>
      </c>
      <c r="L13" s="487">
        <v>2282</v>
      </c>
      <c r="M13" s="488">
        <f>ROUND(L13/K13*100,2)</f>
        <v>11.85</v>
      </c>
      <c r="N13" s="487">
        <v>14560</v>
      </c>
      <c r="O13" s="488">
        <f>ROUND(N13/K13*100,2)</f>
        <v>75.64</v>
      </c>
      <c r="P13" s="487">
        <v>1927</v>
      </c>
      <c r="Q13" s="488">
        <f>ROUND(P13/K13*100,2)</f>
        <v>10.01</v>
      </c>
      <c r="R13" s="489">
        <v>481</v>
      </c>
      <c r="S13" s="267" t="s">
        <v>81</v>
      </c>
      <c r="T13" s="266"/>
      <c r="V13" s="18"/>
      <c r="X13" s="18"/>
      <c r="Z13" s="18"/>
      <c r="AB13" s="18"/>
    </row>
    <row r="14" spans="1:28" ht="14.25">
      <c r="A14" s="26"/>
      <c r="B14" s="264" t="s">
        <v>511</v>
      </c>
      <c r="C14" s="749">
        <f>D14+F14+H14+J14</f>
        <v>2964</v>
      </c>
      <c r="D14" s="750">
        <v>288</v>
      </c>
      <c r="E14" s="492">
        <f>ROUND(D14/C14*100,2)</f>
        <v>9.72</v>
      </c>
      <c r="F14" s="750">
        <v>2317</v>
      </c>
      <c r="G14" s="492">
        <f>ROUND(F14/C14*100,2)</f>
        <v>78.17</v>
      </c>
      <c r="H14" s="750">
        <v>280</v>
      </c>
      <c r="I14" s="492">
        <f>ROUND(H14/C14*100,2)</f>
        <v>9.45</v>
      </c>
      <c r="J14" s="751">
        <v>79</v>
      </c>
      <c r="K14" s="490">
        <v>2963</v>
      </c>
      <c r="L14" s="491">
        <v>274</v>
      </c>
      <c r="M14" s="492">
        <f>ROUND(L14/K14*100,2)</f>
        <v>9.25</v>
      </c>
      <c r="N14" s="491">
        <v>2313</v>
      </c>
      <c r="O14" s="492">
        <f>ROUND(N14/K14*100,2)</f>
        <v>78.06</v>
      </c>
      <c r="P14" s="491">
        <v>272</v>
      </c>
      <c r="Q14" s="492">
        <f>ROUND(P14/K14*100,2)</f>
        <v>9.18</v>
      </c>
      <c r="R14" s="494">
        <v>104</v>
      </c>
      <c r="S14" s="265" t="s">
        <v>511</v>
      </c>
      <c r="T14" s="26"/>
      <c r="V14" s="18"/>
      <c r="X14" s="18"/>
      <c r="Z14" s="18"/>
      <c r="AB14" s="18"/>
    </row>
    <row r="15" spans="1:28" ht="14.25">
      <c r="A15" s="26"/>
      <c r="B15" s="264" t="s">
        <v>159</v>
      </c>
      <c r="C15" s="749">
        <f>D15+F15+H15+J15</f>
        <v>4824</v>
      </c>
      <c r="D15" s="750">
        <v>479</v>
      </c>
      <c r="E15" s="492">
        <f>ROUND(D15/C15*100,2)</f>
        <v>9.93</v>
      </c>
      <c r="F15" s="750">
        <v>3794</v>
      </c>
      <c r="G15" s="492">
        <f>ROUND(F15/C15*100,2)</f>
        <v>78.65</v>
      </c>
      <c r="H15" s="750">
        <v>499</v>
      </c>
      <c r="I15" s="492">
        <f>ROUND(H15/C15*100,2)</f>
        <v>10.34</v>
      </c>
      <c r="J15" s="751">
        <v>52</v>
      </c>
      <c r="K15" s="490">
        <v>5203</v>
      </c>
      <c r="L15" s="491">
        <v>514</v>
      </c>
      <c r="M15" s="492">
        <f>ROUND(L15/K15*100,2)</f>
        <v>9.88</v>
      </c>
      <c r="N15" s="491">
        <v>3969</v>
      </c>
      <c r="O15" s="492">
        <f>ROUND(N15/K15*100,2)</f>
        <v>76.28</v>
      </c>
      <c r="P15" s="491">
        <v>606</v>
      </c>
      <c r="Q15" s="492">
        <f>ROUND(P15/K15*100,2)</f>
        <v>11.65</v>
      </c>
      <c r="R15" s="494">
        <v>114</v>
      </c>
      <c r="S15" s="265" t="s">
        <v>159</v>
      </c>
      <c r="T15" s="26"/>
      <c r="V15" s="18"/>
      <c r="X15" s="18"/>
      <c r="Z15" s="18"/>
      <c r="AB15" s="18"/>
    </row>
    <row r="16" spans="1:28" ht="14.25">
      <c r="A16" s="26"/>
      <c r="B16" s="264" t="s">
        <v>160</v>
      </c>
      <c r="C16" s="749">
        <f>D16+F16+H16+J16</f>
        <v>5672</v>
      </c>
      <c r="D16" s="750">
        <v>801</v>
      </c>
      <c r="E16" s="492">
        <f>ROUND(D16/C16*100,2)</f>
        <v>14.12</v>
      </c>
      <c r="F16" s="750">
        <v>4262</v>
      </c>
      <c r="G16" s="492">
        <f>ROUND(F16/C16*100,2)</f>
        <v>75.14</v>
      </c>
      <c r="H16" s="750">
        <v>522</v>
      </c>
      <c r="I16" s="492">
        <f>ROUND(H16/C16*100,2)</f>
        <v>9.2</v>
      </c>
      <c r="J16" s="751">
        <v>87</v>
      </c>
      <c r="K16" s="490">
        <v>6139</v>
      </c>
      <c r="L16" s="491">
        <v>800</v>
      </c>
      <c r="M16" s="492">
        <f>ROUND(L16/K16*100,2)</f>
        <v>13.03</v>
      </c>
      <c r="N16" s="491">
        <v>4596</v>
      </c>
      <c r="O16" s="492">
        <f>ROUND(N16/K16*100,2)</f>
        <v>74.87</v>
      </c>
      <c r="P16" s="491">
        <v>570</v>
      </c>
      <c r="Q16" s="492">
        <f>ROUND(P16/K16*100,2)</f>
        <v>9.28</v>
      </c>
      <c r="R16" s="494">
        <v>173</v>
      </c>
      <c r="S16" s="265" t="s">
        <v>160</v>
      </c>
      <c r="T16" s="26"/>
      <c r="V16" s="18"/>
      <c r="X16" s="18"/>
      <c r="Z16" s="18"/>
      <c r="AB16" s="18"/>
    </row>
    <row r="17" spans="1:28" ht="14.25">
      <c r="A17" s="26"/>
      <c r="B17" s="264" t="s">
        <v>161</v>
      </c>
      <c r="C17" s="749">
        <f>D17+F17+H17+J17</f>
        <v>4490</v>
      </c>
      <c r="D17" s="750">
        <v>725</v>
      </c>
      <c r="E17" s="492">
        <f>ROUND(D17/C17*100,2)</f>
        <v>16.15</v>
      </c>
      <c r="F17" s="750">
        <v>3361</v>
      </c>
      <c r="G17" s="492">
        <f>ROUND(F17/C17*100,2)</f>
        <v>74.86</v>
      </c>
      <c r="H17" s="750">
        <v>362</v>
      </c>
      <c r="I17" s="492">
        <f>ROUND(H17/C17*100,2)</f>
        <v>8.06</v>
      </c>
      <c r="J17" s="751">
        <v>42</v>
      </c>
      <c r="K17" s="490">
        <v>4945</v>
      </c>
      <c r="L17" s="491">
        <v>694</v>
      </c>
      <c r="M17" s="492">
        <f>ROUND(L17/K17*100,2)</f>
        <v>14.03</v>
      </c>
      <c r="N17" s="491">
        <v>3682</v>
      </c>
      <c r="O17" s="492">
        <f>ROUND(N17/K17*100,2)</f>
        <v>74.46</v>
      </c>
      <c r="P17" s="491">
        <v>479</v>
      </c>
      <c r="Q17" s="492">
        <f>ROUND(P17/K17*100,2)</f>
        <v>9.69</v>
      </c>
      <c r="R17" s="494">
        <v>90</v>
      </c>
      <c r="S17" s="265" t="s">
        <v>161</v>
      </c>
      <c r="T17" s="26"/>
      <c r="V17" s="18"/>
      <c r="X17" s="18"/>
      <c r="Z17" s="18"/>
      <c r="AB17" s="18"/>
    </row>
    <row r="18" spans="1:28" ht="14.25">
      <c r="A18" s="26"/>
      <c r="B18" s="264"/>
      <c r="C18" s="749"/>
      <c r="D18" s="491"/>
      <c r="E18" s="492"/>
      <c r="F18" s="491"/>
      <c r="G18" s="492"/>
      <c r="H18" s="491"/>
      <c r="I18" s="492"/>
      <c r="J18" s="494"/>
      <c r="K18" s="678"/>
      <c r="L18" s="679"/>
      <c r="M18" s="492"/>
      <c r="N18" s="679"/>
      <c r="O18" s="492"/>
      <c r="P18" s="679"/>
      <c r="Q18" s="492"/>
      <c r="R18" s="681"/>
      <c r="S18" s="265"/>
      <c r="T18" s="266"/>
      <c r="V18" s="18"/>
      <c r="X18" s="18"/>
      <c r="Z18" s="18"/>
      <c r="AB18" s="18"/>
    </row>
    <row r="19" spans="1:28" ht="14.25">
      <c r="A19" s="39"/>
      <c r="B19" s="459" t="s">
        <v>82</v>
      </c>
      <c r="C19" s="746">
        <f aca="true" t="shared" si="0" ref="C19:C24">D19+F19+H19+J19</f>
        <v>9569</v>
      </c>
      <c r="D19" s="747">
        <v>944</v>
      </c>
      <c r="E19" s="488">
        <f aca="true" t="shared" si="1" ref="E19:E24">ROUND(D19/C19*100,2)</f>
        <v>9.87</v>
      </c>
      <c r="F19" s="747">
        <v>6809</v>
      </c>
      <c r="G19" s="488">
        <f aca="true" t="shared" si="2" ref="G19:G24">ROUND(F19/C19*100,2)</f>
        <v>71.16</v>
      </c>
      <c r="H19" s="747">
        <v>1736</v>
      </c>
      <c r="I19" s="488">
        <f aca="true" t="shared" si="3" ref="I19:I24">ROUND(H19/C19*100,2)</f>
        <v>18.14</v>
      </c>
      <c r="J19" s="748">
        <v>80</v>
      </c>
      <c r="K19" s="668">
        <v>10412</v>
      </c>
      <c r="L19" s="487">
        <v>939</v>
      </c>
      <c r="M19" s="488">
        <f aca="true" t="shared" si="4" ref="M19:M24">ROUND(L19/K19*100,2)</f>
        <v>9.02</v>
      </c>
      <c r="N19" s="487">
        <v>7247</v>
      </c>
      <c r="O19" s="488">
        <f aca="true" t="shared" si="5" ref="O19:O24">ROUND(N19/K19*100,2)</f>
        <v>69.6</v>
      </c>
      <c r="P19" s="487">
        <v>1904</v>
      </c>
      <c r="Q19" s="488">
        <f aca="true" t="shared" si="6" ref="Q19:Q24">ROUND(P19/K19*100,2)</f>
        <v>18.29</v>
      </c>
      <c r="R19" s="489">
        <v>322</v>
      </c>
      <c r="S19" s="267" t="s">
        <v>82</v>
      </c>
      <c r="T19" s="266"/>
      <c r="V19" s="18"/>
      <c r="X19" s="18"/>
      <c r="Z19" s="18"/>
      <c r="AB19" s="18"/>
    </row>
    <row r="20" spans="1:28" ht="14.25">
      <c r="A20" s="26"/>
      <c r="B20" s="264" t="s">
        <v>511</v>
      </c>
      <c r="C20" s="749">
        <f t="shared" si="0"/>
        <v>1740</v>
      </c>
      <c r="D20" s="750">
        <v>209</v>
      </c>
      <c r="E20" s="492">
        <f t="shared" si="1"/>
        <v>12.01</v>
      </c>
      <c r="F20" s="750">
        <v>1196</v>
      </c>
      <c r="G20" s="492">
        <f t="shared" si="2"/>
        <v>68.74</v>
      </c>
      <c r="H20" s="750">
        <v>329</v>
      </c>
      <c r="I20" s="492">
        <f t="shared" si="3"/>
        <v>18.91</v>
      </c>
      <c r="J20" s="751">
        <v>6</v>
      </c>
      <c r="K20" s="490">
        <v>1845</v>
      </c>
      <c r="L20" s="491">
        <v>194</v>
      </c>
      <c r="M20" s="492">
        <f t="shared" si="4"/>
        <v>10.51</v>
      </c>
      <c r="N20" s="491">
        <v>1204</v>
      </c>
      <c r="O20" s="492">
        <f t="shared" si="5"/>
        <v>65.26</v>
      </c>
      <c r="P20" s="491">
        <v>403</v>
      </c>
      <c r="Q20" s="492">
        <f t="shared" si="6"/>
        <v>21.84</v>
      </c>
      <c r="R20" s="494">
        <v>44</v>
      </c>
      <c r="S20" s="265" t="s">
        <v>511</v>
      </c>
      <c r="T20" s="26"/>
      <c r="V20" s="18"/>
      <c r="X20" s="18"/>
      <c r="Z20" s="18"/>
      <c r="AB20" s="18"/>
    </row>
    <row r="21" spans="1:28" ht="14.25">
      <c r="A21" s="26"/>
      <c r="B21" s="264" t="s">
        <v>159</v>
      </c>
      <c r="C21" s="749">
        <f t="shared" si="0"/>
        <v>2967</v>
      </c>
      <c r="D21" s="750">
        <v>368</v>
      </c>
      <c r="E21" s="492">
        <f t="shared" si="1"/>
        <v>12.4</v>
      </c>
      <c r="F21" s="750">
        <v>2131</v>
      </c>
      <c r="G21" s="492">
        <f t="shared" si="2"/>
        <v>71.82</v>
      </c>
      <c r="H21" s="750">
        <v>435</v>
      </c>
      <c r="I21" s="492">
        <f t="shared" si="3"/>
        <v>14.66</v>
      </c>
      <c r="J21" s="751">
        <v>33</v>
      </c>
      <c r="K21" s="490">
        <v>3224</v>
      </c>
      <c r="L21" s="491">
        <v>338</v>
      </c>
      <c r="M21" s="492">
        <f t="shared" si="4"/>
        <v>10.48</v>
      </c>
      <c r="N21" s="491">
        <v>2329</v>
      </c>
      <c r="O21" s="492">
        <f t="shared" si="5"/>
        <v>72.24</v>
      </c>
      <c r="P21" s="491">
        <v>460</v>
      </c>
      <c r="Q21" s="492">
        <f t="shared" si="6"/>
        <v>14.27</v>
      </c>
      <c r="R21" s="494">
        <v>97</v>
      </c>
      <c r="S21" s="265" t="s">
        <v>159</v>
      </c>
      <c r="T21" s="26"/>
      <c r="V21" s="18"/>
      <c r="X21" s="18"/>
      <c r="Z21" s="18"/>
      <c r="AB21" s="18"/>
    </row>
    <row r="22" spans="1:28" ht="14.25">
      <c r="A22" s="26"/>
      <c r="B22" s="264" t="s">
        <v>160</v>
      </c>
      <c r="C22" s="749">
        <f t="shared" si="0"/>
        <v>1422</v>
      </c>
      <c r="D22" s="750">
        <v>95</v>
      </c>
      <c r="E22" s="492">
        <f t="shared" si="1"/>
        <v>6.68</v>
      </c>
      <c r="F22" s="750">
        <v>969</v>
      </c>
      <c r="G22" s="492">
        <f t="shared" si="2"/>
        <v>68.14</v>
      </c>
      <c r="H22" s="750">
        <v>345</v>
      </c>
      <c r="I22" s="492">
        <f t="shared" si="3"/>
        <v>24.26</v>
      </c>
      <c r="J22" s="751">
        <v>13</v>
      </c>
      <c r="K22" s="490">
        <v>1478</v>
      </c>
      <c r="L22" s="491">
        <v>119</v>
      </c>
      <c r="M22" s="492">
        <f>ROUND(L22/K22*100,2)</f>
        <v>8.05</v>
      </c>
      <c r="N22" s="491">
        <v>976</v>
      </c>
      <c r="O22" s="492">
        <f t="shared" si="5"/>
        <v>66.04</v>
      </c>
      <c r="P22" s="491">
        <v>336</v>
      </c>
      <c r="Q22" s="492">
        <f t="shared" si="6"/>
        <v>22.73</v>
      </c>
      <c r="R22" s="494">
        <v>47</v>
      </c>
      <c r="S22" s="265" t="s">
        <v>160</v>
      </c>
      <c r="T22" s="26"/>
      <c r="V22" s="18"/>
      <c r="X22" s="18"/>
      <c r="Z22" s="18"/>
      <c r="AB22" s="18"/>
    </row>
    <row r="23" spans="1:28" ht="14.25">
      <c r="A23" s="26"/>
      <c r="B23" s="264" t="s">
        <v>161</v>
      </c>
      <c r="C23" s="749">
        <f t="shared" si="0"/>
        <v>1648</v>
      </c>
      <c r="D23" s="750">
        <v>119</v>
      </c>
      <c r="E23" s="492">
        <f t="shared" si="1"/>
        <v>7.22</v>
      </c>
      <c r="F23" s="750">
        <v>1173</v>
      </c>
      <c r="G23" s="492">
        <f t="shared" si="2"/>
        <v>71.18</v>
      </c>
      <c r="H23" s="750">
        <v>337</v>
      </c>
      <c r="I23" s="492">
        <f t="shared" si="3"/>
        <v>20.45</v>
      </c>
      <c r="J23" s="751">
        <v>19</v>
      </c>
      <c r="K23" s="490">
        <v>1904</v>
      </c>
      <c r="L23" s="491">
        <v>131</v>
      </c>
      <c r="M23" s="492">
        <f t="shared" si="4"/>
        <v>6.88</v>
      </c>
      <c r="N23" s="491">
        <v>1319</v>
      </c>
      <c r="O23" s="492">
        <f t="shared" si="5"/>
        <v>69.28</v>
      </c>
      <c r="P23" s="491">
        <v>377</v>
      </c>
      <c r="Q23" s="492">
        <f t="shared" si="6"/>
        <v>19.8</v>
      </c>
      <c r="R23" s="494">
        <v>77</v>
      </c>
      <c r="S23" s="265" t="s">
        <v>161</v>
      </c>
      <c r="T23" s="26"/>
      <c r="V23" s="18"/>
      <c r="X23" s="18"/>
      <c r="Z23" s="18"/>
      <c r="AB23" s="18"/>
    </row>
    <row r="24" spans="1:28" ht="14.25">
      <c r="A24" s="26"/>
      <c r="B24" s="264" t="s">
        <v>162</v>
      </c>
      <c r="C24" s="749">
        <f t="shared" si="0"/>
        <v>1792</v>
      </c>
      <c r="D24" s="750">
        <v>153</v>
      </c>
      <c r="E24" s="492">
        <f t="shared" si="1"/>
        <v>8.54</v>
      </c>
      <c r="F24" s="750">
        <v>1340</v>
      </c>
      <c r="G24" s="492">
        <f t="shared" si="2"/>
        <v>74.78</v>
      </c>
      <c r="H24" s="750">
        <v>290</v>
      </c>
      <c r="I24" s="492">
        <f t="shared" si="3"/>
        <v>16.18</v>
      </c>
      <c r="J24" s="751">
        <v>9</v>
      </c>
      <c r="K24" s="490">
        <v>1961</v>
      </c>
      <c r="L24" s="491">
        <v>157</v>
      </c>
      <c r="M24" s="492">
        <f t="shared" si="4"/>
        <v>8.01</v>
      </c>
      <c r="N24" s="491">
        <v>1419</v>
      </c>
      <c r="O24" s="492">
        <f t="shared" si="5"/>
        <v>72.36</v>
      </c>
      <c r="P24" s="491">
        <v>328</v>
      </c>
      <c r="Q24" s="492">
        <f t="shared" si="6"/>
        <v>16.73</v>
      </c>
      <c r="R24" s="494">
        <v>57</v>
      </c>
      <c r="S24" s="265" t="s">
        <v>162</v>
      </c>
      <c r="T24" s="26"/>
      <c r="V24" s="18"/>
      <c r="X24" s="18"/>
      <c r="Z24" s="18"/>
      <c r="AB24" s="18"/>
    </row>
    <row r="25" spans="1:28" ht="14.25">
      <c r="A25" s="26"/>
      <c r="B25" s="264"/>
      <c r="C25" s="749"/>
      <c r="D25" s="491"/>
      <c r="E25" s="492"/>
      <c r="F25" s="491"/>
      <c r="G25" s="492"/>
      <c r="H25" s="491"/>
      <c r="I25" s="492"/>
      <c r="J25" s="494"/>
      <c r="K25" s="678"/>
      <c r="L25" s="679"/>
      <c r="M25" s="492"/>
      <c r="N25" s="679"/>
      <c r="O25" s="492"/>
      <c r="P25" s="679"/>
      <c r="Q25" s="492"/>
      <c r="R25" s="681"/>
      <c r="S25" s="265"/>
      <c r="T25" s="266"/>
      <c r="V25" s="18"/>
      <c r="X25" s="18"/>
      <c r="Z25" s="18"/>
      <c r="AB25" s="18"/>
    </row>
    <row r="26" spans="1:28" ht="14.25">
      <c r="A26" s="26"/>
      <c r="B26" s="459" t="s">
        <v>83</v>
      </c>
      <c r="C26" s="746">
        <f aca="true" t="shared" si="7" ref="C26:C32">D26+F26+H26+J26</f>
        <v>15361</v>
      </c>
      <c r="D26" s="747">
        <v>1800</v>
      </c>
      <c r="E26" s="488">
        <f aca="true" t="shared" si="8" ref="E26:E32">ROUND(D26/C26*100,2)</f>
        <v>11.72</v>
      </c>
      <c r="F26" s="747">
        <v>10985</v>
      </c>
      <c r="G26" s="488">
        <f aca="true" t="shared" si="9" ref="G26:G32">ROUND(F26/C26*100,2)</f>
        <v>71.51</v>
      </c>
      <c r="H26" s="747">
        <v>2385</v>
      </c>
      <c r="I26" s="488">
        <f aca="true" t="shared" si="10" ref="I26:I32">ROUND(H26/C26*100,2)</f>
        <v>15.53</v>
      </c>
      <c r="J26" s="748">
        <v>191</v>
      </c>
      <c r="K26" s="668">
        <v>16004</v>
      </c>
      <c r="L26" s="487">
        <v>1787</v>
      </c>
      <c r="M26" s="488">
        <f aca="true" t="shared" si="11" ref="M26:M32">ROUND(L26/K26*100,2)</f>
        <v>11.17</v>
      </c>
      <c r="N26" s="487">
        <v>11198</v>
      </c>
      <c r="O26" s="488">
        <f aca="true" t="shared" si="12" ref="O26:O32">ROUND(N26/K26*100,2)</f>
        <v>69.97</v>
      </c>
      <c r="P26" s="487">
        <v>2586</v>
      </c>
      <c r="Q26" s="488">
        <f aca="true" t="shared" si="13" ref="Q26:Q32">ROUND(P26/K26*100,2)</f>
        <v>16.16</v>
      </c>
      <c r="R26" s="489">
        <v>433</v>
      </c>
      <c r="S26" s="267" t="s">
        <v>83</v>
      </c>
      <c r="T26" s="266"/>
      <c r="V26" s="18"/>
      <c r="X26" s="18"/>
      <c r="Z26" s="18"/>
      <c r="AB26" s="18"/>
    </row>
    <row r="27" spans="1:28" ht="14.25">
      <c r="A27" s="26"/>
      <c r="B27" s="264" t="s">
        <v>511</v>
      </c>
      <c r="C27" s="749">
        <f t="shared" si="7"/>
        <v>3166</v>
      </c>
      <c r="D27" s="750">
        <v>400</v>
      </c>
      <c r="E27" s="492">
        <f t="shared" si="8"/>
        <v>12.63</v>
      </c>
      <c r="F27" s="750">
        <v>2265</v>
      </c>
      <c r="G27" s="492">
        <f t="shared" si="9"/>
        <v>71.54</v>
      </c>
      <c r="H27" s="750">
        <v>454</v>
      </c>
      <c r="I27" s="492">
        <f t="shared" si="10"/>
        <v>14.34</v>
      </c>
      <c r="J27" s="751">
        <v>47</v>
      </c>
      <c r="K27" s="490">
        <v>3214</v>
      </c>
      <c r="L27" s="491">
        <v>363</v>
      </c>
      <c r="M27" s="492">
        <f t="shared" si="11"/>
        <v>11.29</v>
      </c>
      <c r="N27" s="491">
        <v>2245</v>
      </c>
      <c r="O27" s="492">
        <f t="shared" si="12"/>
        <v>69.85</v>
      </c>
      <c r="P27" s="491">
        <v>510</v>
      </c>
      <c r="Q27" s="492">
        <f t="shared" si="13"/>
        <v>15.87</v>
      </c>
      <c r="R27" s="494">
        <v>96</v>
      </c>
      <c r="S27" s="265" t="s">
        <v>511</v>
      </c>
      <c r="T27" s="26"/>
      <c r="V27" s="18"/>
      <c r="X27" s="18"/>
      <c r="Z27" s="18"/>
      <c r="AB27" s="18"/>
    </row>
    <row r="28" spans="1:28" ht="14.25">
      <c r="A28" s="26"/>
      <c r="B28" s="264" t="s">
        <v>159</v>
      </c>
      <c r="C28" s="749">
        <f t="shared" si="7"/>
        <v>2241</v>
      </c>
      <c r="D28" s="750">
        <v>230</v>
      </c>
      <c r="E28" s="492">
        <f t="shared" si="8"/>
        <v>10.26</v>
      </c>
      <c r="F28" s="750">
        <v>1605</v>
      </c>
      <c r="G28" s="492">
        <f t="shared" si="9"/>
        <v>71.62</v>
      </c>
      <c r="H28" s="750">
        <v>393</v>
      </c>
      <c r="I28" s="492">
        <f t="shared" si="10"/>
        <v>17.54</v>
      </c>
      <c r="J28" s="751">
        <v>13</v>
      </c>
      <c r="K28" s="490">
        <v>2409</v>
      </c>
      <c r="L28" s="491">
        <v>275</v>
      </c>
      <c r="M28" s="492">
        <f t="shared" si="11"/>
        <v>11.42</v>
      </c>
      <c r="N28" s="491">
        <v>1635</v>
      </c>
      <c r="O28" s="492">
        <f t="shared" si="12"/>
        <v>67.87</v>
      </c>
      <c r="P28" s="491">
        <v>431</v>
      </c>
      <c r="Q28" s="492">
        <f t="shared" si="13"/>
        <v>17.89</v>
      </c>
      <c r="R28" s="494">
        <v>68</v>
      </c>
      <c r="S28" s="265" t="s">
        <v>159</v>
      </c>
      <c r="T28" s="26"/>
      <c r="V28" s="18"/>
      <c r="X28" s="18"/>
      <c r="Z28" s="18"/>
      <c r="AB28" s="18"/>
    </row>
    <row r="29" spans="1:28" ht="14.25">
      <c r="A29" s="26"/>
      <c r="B29" s="264" t="s">
        <v>160</v>
      </c>
      <c r="C29" s="749">
        <f t="shared" si="7"/>
        <v>2091</v>
      </c>
      <c r="D29" s="750">
        <v>208</v>
      </c>
      <c r="E29" s="492">
        <f t="shared" si="8"/>
        <v>9.95</v>
      </c>
      <c r="F29" s="750">
        <v>1493</v>
      </c>
      <c r="G29" s="492">
        <f t="shared" si="9"/>
        <v>71.4</v>
      </c>
      <c r="H29" s="750">
        <v>350</v>
      </c>
      <c r="I29" s="492">
        <f t="shared" si="10"/>
        <v>16.74</v>
      </c>
      <c r="J29" s="493">
        <v>40</v>
      </c>
      <c r="K29" s="490">
        <v>2222</v>
      </c>
      <c r="L29" s="491">
        <v>226</v>
      </c>
      <c r="M29" s="492">
        <f t="shared" si="11"/>
        <v>10.17</v>
      </c>
      <c r="N29" s="491">
        <v>1554</v>
      </c>
      <c r="O29" s="492">
        <f t="shared" si="12"/>
        <v>69.94</v>
      </c>
      <c r="P29" s="491">
        <v>375</v>
      </c>
      <c r="Q29" s="492">
        <f t="shared" si="13"/>
        <v>16.88</v>
      </c>
      <c r="R29" s="493">
        <v>67</v>
      </c>
      <c r="S29" s="265" t="s">
        <v>160</v>
      </c>
      <c r="T29" s="26"/>
      <c r="V29" s="18"/>
      <c r="X29" s="18"/>
      <c r="Z29" s="18"/>
      <c r="AB29" s="18"/>
    </row>
    <row r="30" spans="1:28" ht="14.25">
      <c r="A30" s="26"/>
      <c r="B30" s="264" t="s">
        <v>161</v>
      </c>
      <c r="C30" s="749">
        <f t="shared" si="7"/>
        <v>3478</v>
      </c>
      <c r="D30" s="750">
        <v>378</v>
      </c>
      <c r="E30" s="492">
        <f t="shared" si="8"/>
        <v>10.87</v>
      </c>
      <c r="F30" s="750">
        <v>2475</v>
      </c>
      <c r="G30" s="492">
        <f t="shared" si="9"/>
        <v>71.16</v>
      </c>
      <c r="H30" s="750">
        <v>567</v>
      </c>
      <c r="I30" s="492">
        <f t="shared" si="10"/>
        <v>16.3</v>
      </c>
      <c r="J30" s="751">
        <v>58</v>
      </c>
      <c r="K30" s="490">
        <v>3642</v>
      </c>
      <c r="L30" s="491">
        <v>355</v>
      </c>
      <c r="M30" s="492">
        <f t="shared" si="11"/>
        <v>9.75</v>
      </c>
      <c r="N30" s="491">
        <v>2578</v>
      </c>
      <c r="O30" s="492">
        <f t="shared" si="12"/>
        <v>70.79</v>
      </c>
      <c r="P30" s="491">
        <v>607</v>
      </c>
      <c r="Q30" s="492">
        <f t="shared" si="13"/>
        <v>16.67</v>
      </c>
      <c r="R30" s="494">
        <v>102</v>
      </c>
      <c r="S30" s="265" t="s">
        <v>161</v>
      </c>
      <c r="T30" s="26"/>
      <c r="V30" s="18"/>
      <c r="X30" s="18"/>
      <c r="Z30" s="18"/>
      <c r="AB30" s="18"/>
    </row>
    <row r="31" spans="1:28" ht="14.25">
      <c r="A31" s="26"/>
      <c r="B31" s="264" t="s">
        <v>162</v>
      </c>
      <c r="C31" s="749">
        <f t="shared" si="7"/>
        <v>2225</v>
      </c>
      <c r="D31" s="750">
        <v>296</v>
      </c>
      <c r="E31" s="492">
        <f t="shared" si="8"/>
        <v>13.3</v>
      </c>
      <c r="F31" s="750">
        <v>1595</v>
      </c>
      <c r="G31" s="492">
        <f t="shared" si="9"/>
        <v>71.69</v>
      </c>
      <c r="H31" s="750">
        <v>320</v>
      </c>
      <c r="I31" s="492">
        <f t="shared" si="10"/>
        <v>14.38</v>
      </c>
      <c r="J31" s="493">
        <v>14</v>
      </c>
      <c r="K31" s="490">
        <v>2340</v>
      </c>
      <c r="L31" s="491">
        <v>280</v>
      </c>
      <c r="M31" s="492">
        <f t="shared" si="11"/>
        <v>11.97</v>
      </c>
      <c r="N31" s="491">
        <v>1643</v>
      </c>
      <c r="O31" s="492">
        <f t="shared" si="12"/>
        <v>70.21</v>
      </c>
      <c r="P31" s="491">
        <v>359</v>
      </c>
      <c r="Q31" s="492">
        <f t="shared" si="13"/>
        <v>15.34</v>
      </c>
      <c r="R31" s="493">
        <v>58</v>
      </c>
      <c r="S31" s="265" t="s">
        <v>162</v>
      </c>
      <c r="T31" s="26"/>
      <c r="V31" s="18"/>
      <c r="X31" s="18"/>
      <c r="Z31" s="18"/>
      <c r="AB31" s="18"/>
    </row>
    <row r="32" spans="1:28" ht="14.25">
      <c r="A32" s="26"/>
      <c r="B32" s="264" t="s">
        <v>163</v>
      </c>
      <c r="C32" s="749">
        <f t="shared" si="7"/>
        <v>2160</v>
      </c>
      <c r="D32" s="750">
        <v>288</v>
      </c>
      <c r="E32" s="492">
        <f t="shared" si="8"/>
        <v>13.33</v>
      </c>
      <c r="F32" s="750">
        <v>1552</v>
      </c>
      <c r="G32" s="492">
        <f t="shared" si="9"/>
        <v>71.85</v>
      </c>
      <c r="H32" s="750">
        <v>301</v>
      </c>
      <c r="I32" s="492">
        <f t="shared" si="10"/>
        <v>13.94</v>
      </c>
      <c r="J32" s="751">
        <v>19</v>
      </c>
      <c r="K32" s="490">
        <v>2177</v>
      </c>
      <c r="L32" s="491">
        <v>288</v>
      </c>
      <c r="M32" s="492">
        <f t="shared" si="11"/>
        <v>13.23</v>
      </c>
      <c r="N32" s="491">
        <v>1543</v>
      </c>
      <c r="O32" s="492">
        <f t="shared" si="12"/>
        <v>70.88</v>
      </c>
      <c r="P32" s="491">
        <v>304</v>
      </c>
      <c r="Q32" s="492">
        <f t="shared" si="13"/>
        <v>13.96</v>
      </c>
      <c r="R32" s="494">
        <v>42</v>
      </c>
      <c r="S32" s="265" t="s">
        <v>163</v>
      </c>
      <c r="T32" s="26"/>
      <c r="V32" s="18"/>
      <c r="X32" s="18"/>
      <c r="Z32" s="18"/>
      <c r="AB32" s="18"/>
    </row>
    <row r="33" spans="1:28" ht="14.25">
      <c r="A33" s="26"/>
      <c r="B33" s="264"/>
      <c r="C33" s="749"/>
      <c r="D33" s="491"/>
      <c r="E33" s="492"/>
      <c r="F33" s="491"/>
      <c r="G33" s="492"/>
      <c r="H33" s="491"/>
      <c r="I33" s="492"/>
      <c r="J33" s="494"/>
      <c r="K33" s="678"/>
      <c r="L33" s="679"/>
      <c r="M33" s="492"/>
      <c r="N33" s="679"/>
      <c r="O33" s="492"/>
      <c r="P33" s="679"/>
      <c r="Q33" s="492"/>
      <c r="R33" s="681"/>
      <c r="S33" s="265"/>
      <c r="T33" s="266"/>
      <c r="V33" s="18"/>
      <c r="X33" s="18"/>
      <c r="Z33" s="18"/>
      <c r="AB33" s="18"/>
    </row>
    <row r="34" spans="1:28" ht="14.25">
      <c r="A34" s="26"/>
      <c r="B34" s="459" t="s">
        <v>84</v>
      </c>
      <c r="C34" s="746">
        <f aca="true" t="shared" si="14" ref="C34:C39">D34+F34+H34+J34</f>
        <v>16744</v>
      </c>
      <c r="D34" s="747">
        <v>2296</v>
      </c>
      <c r="E34" s="488">
        <f aca="true" t="shared" si="15" ref="E34:E39">ROUND(D34/C34*100,2)</f>
        <v>13.71</v>
      </c>
      <c r="F34" s="747">
        <v>12623</v>
      </c>
      <c r="G34" s="488">
        <f aca="true" t="shared" si="16" ref="G34:G39">ROUND(F34/C34*100,2)</f>
        <v>75.39</v>
      </c>
      <c r="H34" s="747">
        <v>1572</v>
      </c>
      <c r="I34" s="488">
        <f aca="true" t="shared" si="17" ref="I34:I39">ROUND(H34/C34*100,2)</f>
        <v>9.39</v>
      </c>
      <c r="J34" s="748">
        <v>253</v>
      </c>
      <c r="K34" s="668">
        <v>17623</v>
      </c>
      <c r="L34" s="487">
        <v>2173</v>
      </c>
      <c r="M34" s="488">
        <f aca="true" t="shared" si="18" ref="M34:M39">ROUND(L34/K34*100,2)</f>
        <v>12.33</v>
      </c>
      <c r="N34" s="487">
        <v>13220</v>
      </c>
      <c r="O34" s="488">
        <f aca="true" t="shared" si="19" ref="O34:O39">ROUND(N34/K34*100,2)</f>
        <v>75.02</v>
      </c>
      <c r="P34" s="487">
        <v>1790</v>
      </c>
      <c r="Q34" s="488">
        <f aca="true" t="shared" si="20" ref="Q34:Q39">ROUND(P34/K34*100,2)</f>
        <v>10.16</v>
      </c>
      <c r="R34" s="489">
        <v>440</v>
      </c>
      <c r="S34" s="267" t="s">
        <v>84</v>
      </c>
      <c r="T34" s="266"/>
      <c r="V34" s="18"/>
      <c r="X34" s="18"/>
      <c r="Z34" s="18"/>
      <c r="AB34" s="18"/>
    </row>
    <row r="35" spans="1:28" ht="14.25">
      <c r="A35" s="26"/>
      <c r="B35" s="264" t="s">
        <v>511</v>
      </c>
      <c r="C35" s="749">
        <f t="shared" si="14"/>
        <v>2862</v>
      </c>
      <c r="D35" s="750">
        <v>440</v>
      </c>
      <c r="E35" s="492">
        <f t="shared" si="15"/>
        <v>15.37</v>
      </c>
      <c r="F35" s="750">
        <v>2144</v>
      </c>
      <c r="G35" s="492">
        <f t="shared" si="16"/>
        <v>74.91</v>
      </c>
      <c r="H35" s="750">
        <v>245</v>
      </c>
      <c r="I35" s="492">
        <f t="shared" si="17"/>
        <v>8.56</v>
      </c>
      <c r="J35" s="751">
        <v>33</v>
      </c>
      <c r="K35" s="490">
        <v>2853</v>
      </c>
      <c r="L35" s="491">
        <v>407</v>
      </c>
      <c r="M35" s="492">
        <f t="shared" si="18"/>
        <v>14.27</v>
      </c>
      <c r="N35" s="491">
        <v>2083</v>
      </c>
      <c r="O35" s="492">
        <f t="shared" si="19"/>
        <v>73.01</v>
      </c>
      <c r="P35" s="491">
        <v>297</v>
      </c>
      <c r="Q35" s="492">
        <f t="shared" si="20"/>
        <v>10.41</v>
      </c>
      <c r="R35" s="494">
        <v>66</v>
      </c>
      <c r="S35" s="265" t="s">
        <v>511</v>
      </c>
      <c r="T35" s="26"/>
      <c r="V35" s="18"/>
      <c r="X35" s="18"/>
      <c r="Z35" s="18"/>
      <c r="AB35" s="18"/>
    </row>
    <row r="36" spans="1:28" ht="14.25">
      <c r="A36" s="26"/>
      <c r="B36" s="264" t="s">
        <v>159</v>
      </c>
      <c r="C36" s="749">
        <f t="shared" si="14"/>
        <v>3192</v>
      </c>
      <c r="D36" s="750">
        <v>467</v>
      </c>
      <c r="E36" s="492">
        <f t="shared" si="15"/>
        <v>14.63</v>
      </c>
      <c r="F36" s="750">
        <v>2314</v>
      </c>
      <c r="G36" s="492">
        <f t="shared" si="16"/>
        <v>72.49</v>
      </c>
      <c r="H36" s="750">
        <v>345</v>
      </c>
      <c r="I36" s="492">
        <f t="shared" si="17"/>
        <v>10.81</v>
      </c>
      <c r="J36" s="493">
        <v>66</v>
      </c>
      <c r="K36" s="490">
        <v>3177</v>
      </c>
      <c r="L36" s="491">
        <v>450</v>
      </c>
      <c r="M36" s="492">
        <f t="shared" si="18"/>
        <v>14.16</v>
      </c>
      <c r="N36" s="491">
        <v>2293</v>
      </c>
      <c r="O36" s="492">
        <f t="shared" si="19"/>
        <v>72.18</v>
      </c>
      <c r="P36" s="491">
        <v>354</v>
      </c>
      <c r="Q36" s="492">
        <f t="shared" si="20"/>
        <v>11.14</v>
      </c>
      <c r="R36" s="493">
        <v>80</v>
      </c>
      <c r="S36" s="265" t="s">
        <v>159</v>
      </c>
      <c r="T36" s="26"/>
      <c r="V36" s="18"/>
      <c r="X36" s="18"/>
      <c r="Z36" s="18"/>
      <c r="AB36" s="18"/>
    </row>
    <row r="37" spans="1:28" ht="14.25">
      <c r="A37" s="26"/>
      <c r="B37" s="264" t="s">
        <v>160</v>
      </c>
      <c r="C37" s="749">
        <f t="shared" si="14"/>
        <v>4229</v>
      </c>
      <c r="D37" s="750">
        <v>595</v>
      </c>
      <c r="E37" s="492">
        <f t="shared" si="15"/>
        <v>14.07</v>
      </c>
      <c r="F37" s="750">
        <v>3112</v>
      </c>
      <c r="G37" s="492">
        <f t="shared" si="16"/>
        <v>73.59</v>
      </c>
      <c r="H37" s="750">
        <v>467</v>
      </c>
      <c r="I37" s="492">
        <f t="shared" si="17"/>
        <v>11.04</v>
      </c>
      <c r="J37" s="751">
        <v>55</v>
      </c>
      <c r="K37" s="490">
        <v>4450</v>
      </c>
      <c r="L37" s="491">
        <v>521</v>
      </c>
      <c r="M37" s="492">
        <f t="shared" si="18"/>
        <v>11.71</v>
      </c>
      <c r="N37" s="491">
        <v>3294</v>
      </c>
      <c r="O37" s="492">
        <f t="shared" si="19"/>
        <v>74.02</v>
      </c>
      <c r="P37" s="491">
        <v>527</v>
      </c>
      <c r="Q37" s="492">
        <f t="shared" si="20"/>
        <v>11.84</v>
      </c>
      <c r="R37" s="494">
        <v>108</v>
      </c>
      <c r="S37" s="265" t="s">
        <v>160</v>
      </c>
      <c r="T37" s="26"/>
      <c r="V37" s="18"/>
      <c r="X37" s="18"/>
      <c r="Z37" s="18"/>
      <c r="AB37" s="18"/>
    </row>
    <row r="38" spans="1:28" ht="14.25">
      <c r="A38" s="26"/>
      <c r="B38" s="264" t="s">
        <v>161</v>
      </c>
      <c r="C38" s="749">
        <f t="shared" si="14"/>
        <v>2535</v>
      </c>
      <c r="D38" s="750">
        <v>314</v>
      </c>
      <c r="E38" s="492">
        <f t="shared" si="15"/>
        <v>12.39</v>
      </c>
      <c r="F38" s="750">
        <v>1945</v>
      </c>
      <c r="G38" s="492">
        <f t="shared" si="16"/>
        <v>76.73</v>
      </c>
      <c r="H38" s="750">
        <v>246</v>
      </c>
      <c r="I38" s="492">
        <f t="shared" si="17"/>
        <v>9.7</v>
      </c>
      <c r="J38" s="751">
        <v>30</v>
      </c>
      <c r="K38" s="490">
        <v>2908</v>
      </c>
      <c r="L38" s="491">
        <v>352</v>
      </c>
      <c r="M38" s="492">
        <f t="shared" si="18"/>
        <v>12.1</v>
      </c>
      <c r="N38" s="491">
        <v>2188</v>
      </c>
      <c r="O38" s="492">
        <f t="shared" si="19"/>
        <v>75.24</v>
      </c>
      <c r="P38" s="491">
        <v>305</v>
      </c>
      <c r="Q38" s="492">
        <f t="shared" si="20"/>
        <v>10.49</v>
      </c>
      <c r="R38" s="494">
        <v>63</v>
      </c>
      <c r="S38" s="265" t="s">
        <v>161</v>
      </c>
      <c r="T38" s="26"/>
      <c r="V38" s="18"/>
      <c r="X38" s="18"/>
      <c r="Z38" s="18"/>
      <c r="AB38" s="18"/>
    </row>
    <row r="39" spans="1:28" ht="14.25">
      <c r="A39" s="26"/>
      <c r="B39" s="264" t="s">
        <v>162</v>
      </c>
      <c r="C39" s="749">
        <f t="shared" si="14"/>
        <v>3926</v>
      </c>
      <c r="D39" s="750">
        <v>480</v>
      </c>
      <c r="E39" s="492">
        <f t="shared" si="15"/>
        <v>12.23</v>
      </c>
      <c r="F39" s="750">
        <v>3108</v>
      </c>
      <c r="G39" s="492">
        <f t="shared" si="16"/>
        <v>79.16</v>
      </c>
      <c r="H39" s="750">
        <v>269</v>
      </c>
      <c r="I39" s="492">
        <f t="shared" si="17"/>
        <v>6.85</v>
      </c>
      <c r="J39" s="751">
        <v>69</v>
      </c>
      <c r="K39" s="490">
        <v>4235</v>
      </c>
      <c r="L39" s="491">
        <v>443</v>
      </c>
      <c r="M39" s="492">
        <f t="shared" si="18"/>
        <v>10.46</v>
      </c>
      <c r="N39" s="491">
        <v>3362</v>
      </c>
      <c r="O39" s="492">
        <f t="shared" si="19"/>
        <v>79.39</v>
      </c>
      <c r="P39" s="491">
        <v>307</v>
      </c>
      <c r="Q39" s="492">
        <f t="shared" si="20"/>
        <v>7.25</v>
      </c>
      <c r="R39" s="494">
        <v>123</v>
      </c>
      <c r="S39" s="265" t="s">
        <v>162</v>
      </c>
      <c r="T39" s="26"/>
      <c r="V39" s="18"/>
      <c r="X39" s="18"/>
      <c r="Z39" s="18"/>
      <c r="AB39" s="18"/>
    </row>
    <row r="40" spans="1:28" ht="14.25">
      <c r="A40" s="26"/>
      <c r="B40" s="264"/>
      <c r="C40" s="749"/>
      <c r="D40" s="491"/>
      <c r="E40" s="492"/>
      <c r="F40" s="491"/>
      <c r="G40" s="492"/>
      <c r="H40" s="491"/>
      <c r="I40" s="492"/>
      <c r="J40" s="494"/>
      <c r="K40" s="678"/>
      <c r="L40" s="679"/>
      <c r="M40" s="492"/>
      <c r="N40" s="679"/>
      <c r="O40" s="492"/>
      <c r="P40" s="679"/>
      <c r="Q40" s="492"/>
      <c r="R40" s="681"/>
      <c r="S40" s="265"/>
      <c r="T40" s="266"/>
      <c r="V40" s="18"/>
      <c r="X40" s="18"/>
      <c r="Z40" s="18"/>
      <c r="AB40" s="18"/>
    </row>
    <row r="41" spans="1:28" ht="14.25">
      <c r="A41" s="26"/>
      <c r="B41" s="459" t="s">
        <v>85</v>
      </c>
      <c r="C41" s="746">
        <f>D41+F41+H41+J41</f>
        <v>6099</v>
      </c>
      <c r="D41" s="747">
        <v>613</v>
      </c>
      <c r="E41" s="488">
        <f>ROUND(D41/C41*100,2)</f>
        <v>10.05</v>
      </c>
      <c r="F41" s="747">
        <v>4188</v>
      </c>
      <c r="G41" s="488">
        <f>ROUND(F41/C41*100,2)</f>
        <v>68.67</v>
      </c>
      <c r="H41" s="747">
        <v>1222</v>
      </c>
      <c r="I41" s="488">
        <f>ROUND(H41/C41*100,2)</f>
        <v>20.04</v>
      </c>
      <c r="J41" s="748">
        <v>76</v>
      </c>
      <c r="K41" s="668">
        <v>6393</v>
      </c>
      <c r="L41" s="487">
        <f>L42+L43</f>
        <v>620</v>
      </c>
      <c r="M41" s="488">
        <f>ROUND(L41/K41*100,2)</f>
        <v>9.7</v>
      </c>
      <c r="N41" s="487">
        <f>N42+N43</f>
        <v>4247</v>
      </c>
      <c r="O41" s="488">
        <f>ROUND(N41/K41*100,2)</f>
        <v>66.43</v>
      </c>
      <c r="P41" s="487">
        <f>P42+P43</f>
        <v>1347</v>
      </c>
      <c r="Q41" s="488">
        <f>ROUND(P41/K41*100,2)</f>
        <v>21.07</v>
      </c>
      <c r="R41" s="489">
        <v>179</v>
      </c>
      <c r="S41" s="267" t="s">
        <v>85</v>
      </c>
      <c r="T41" s="266"/>
      <c r="V41" s="18"/>
      <c r="X41" s="18"/>
      <c r="Z41" s="18"/>
      <c r="AB41" s="18"/>
    </row>
    <row r="42" spans="1:28" ht="14.25">
      <c r="A42" s="26"/>
      <c r="B42" s="264" t="s">
        <v>511</v>
      </c>
      <c r="C42" s="749">
        <f>D42+F42+H42+J42</f>
        <v>3259</v>
      </c>
      <c r="D42" s="750">
        <v>336</v>
      </c>
      <c r="E42" s="492">
        <f>ROUND(D42/C42*100,2)</f>
        <v>10.31</v>
      </c>
      <c r="F42" s="750">
        <v>2336</v>
      </c>
      <c r="G42" s="492">
        <f>ROUND(F42/C42*100,2)</f>
        <v>71.68</v>
      </c>
      <c r="H42" s="750">
        <v>551</v>
      </c>
      <c r="I42" s="492">
        <f>ROUND(H42/C42*100,2)</f>
        <v>16.91</v>
      </c>
      <c r="J42" s="751">
        <v>36</v>
      </c>
      <c r="K42" s="490">
        <v>3468</v>
      </c>
      <c r="L42" s="491">
        <v>333</v>
      </c>
      <c r="M42" s="492">
        <f>ROUND(L42/K42*100,2)</f>
        <v>9.6</v>
      </c>
      <c r="N42" s="491">
        <v>2401</v>
      </c>
      <c r="O42" s="492">
        <f>ROUND(N42/K42*100,2)</f>
        <v>69.23</v>
      </c>
      <c r="P42" s="491">
        <v>625</v>
      </c>
      <c r="Q42" s="492">
        <f>ROUND(P42/K42*100,2)</f>
        <v>18.02</v>
      </c>
      <c r="R42" s="494">
        <v>109</v>
      </c>
      <c r="S42" s="265" t="s">
        <v>511</v>
      </c>
      <c r="T42" s="26"/>
      <c r="V42" s="18"/>
      <c r="X42" s="18"/>
      <c r="Z42" s="18"/>
      <c r="AB42" s="18"/>
    </row>
    <row r="43" spans="1:28" ht="14.25">
      <c r="A43" s="26"/>
      <c r="B43" s="264" t="s">
        <v>159</v>
      </c>
      <c r="C43" s="749">
        <f>D43+F43+H43+J43</f>
        <v>2840</v>
      </c>
      <c r="D43" s="750">
        <v>277</v>
      </c>
      <c r="E43" s="492">
        <f>ROUND(D43/C43*100,2)</f>
        <v>9.75</v>
      </c>
      <c r="F43" s="750">
        <v>1852</v>
      </c>
      <c r="G43" s="492">
        <f>ROUND(F43/C43*100,2)</f>
        <v>65.21</v>
      </c>
      <c r="H43" s="750">
        <v>671</v>
      </c>
      <c r="I43" s="492">
        <f>ROUND(H43/C43*100,2)</f>
        <v>23.63</v>
      </c>
      <c r="J43" s="751">
        <v>40</v>
      </c>
      <c r="K43" s="490">
        <v>2925</v>
      </c>
      <c r="L43" s="491">
        <v>287</v>
      </c>
      <c r="M43" s="492">
        <f>ROUND(L43/K43*100,2)</f>
        <v>9.81</v>
      </c>
      <c r="N43" s="491">
        <v>1846</v>
      </c>
      <c r="O43" s="492">
        <f>ROUND(N43/K43*100,2)</f>
        <v>63.11</v>
      </c>
      <c r="P43" s="491">
        <v>722</v>
      </c>
      <c r="Q43" s="492">
        <f>ROUND(P43/K43*100,2)</f>
        <v>24.68</v>
      </c>
      <c r="R43" s="494">
        <v>70</v>
      </c>
      <c r="S43" s="265" t="s">
        <v>159</v>
      </c>
      <c r="T43" s="26"/>
      <c r="V43" s="18"/>
      <c r="X43" s="18"/>
      <c r="Z43" s="18"/>
      <c r="AB43" s="18"/>
    </row>
    <row r="44" spans="1:28" ht="14.25">
      <c r="A44" s="26"/>
      <c r="B44" s="264"/>
      <c r="C44" s="749"/>
      <c r="D44" s="491"/>
      <c r="E44" s="492"/>
      <c r="F44" s="491"/>
      <c r="G44" s="492"/>
      <c r="H44" s="491"/>
      <c r="I44" s="492"/>
      <c r="J44" s="494"/>
      <c r="K44" s="678"/>
      <c r="L44" s="679"/>
      <c r="M44" s="492"/>
      <c r="N44" s="679"/>
      <c r="O44" s="492"/>
      <c r="P44" s="679"/>
      <c r="Q44" s="492"/>
      <c r="R44" s="681"/>
      <c r="S44" s="265"/>
      <c r="T44" s="266"/>
      <c r="V44" s="18"/>
      <c r="X44" s="18"/>
      <c r="Z44" s="18"/>
      <c r="AB44" s="18"/>
    </row>
    <row r="45" spans="1:20" s="114" customFormat="1" ht="14.25">
      <c r="A45" s="39"/>
      <c r="B45" s="459" t="s">
        <v>86</v>
      </c>
      <c r="C45" s="746">
        <f>D45+F45+H45+J45</f>
        <v>9792</v>
      </c>
      <c r="D45" s="747">
        <v>1859</v>
      </c>
      <c r="E45" s="488">
        <f>ROUND(D45/C45*100,2)</f>
        <v>18.98</v>
      </c>
      <c r="F45" s="747">
        <v>6824</v>
      </c>
      <c r="G45" s="488">
        <f>ROUND(F45/C45*100,2)</f>
        <v>69.69</v>
      </c>
      <c r="H45" s="747">
        <v>1066</v>
      </c>
      <c r="I45" s="488">
        <f>ROUND(H45/C45*100,2)</f>
        <v>10.89</v>
      </c>
      <c r="J45" s="748">
        <v>43</v>
      </c>
      <c r="K45" s="668">
        <f>L45+N45+P45+R45</f>
        <v>10115</v>
      </c>
      <c r="L45" s="487">
        <f>L46+L47+L48</f>
        <v>1496</v>
      </c>
      <c r="M45" s="488">
        <f>ROUND(L45/K45*100,2)</f>
        <v>14.79</v>
      </c>
      <c r="N45" s="487">
        <f>N46+N47+N48</f>
        <v>7004</v>
      </c>
      <c r="O45" s="488">
        <f>ROUND(N45/K45*100,2)</f>
        <v>69.24</v>
      </c>
      <c r="P45" s="487">
        <f>P46+P47+P48</f>
        <v>1492</v>
      </c>
      <c r="Q45" s="488">
        <f>ROUND(P45/K45*100,2)</f>
        <v>14.75</v>
      </c>
      <c r="R45" s="489">
        <v>123</v>
      </c>
      <c r="S45" s="267" t="s">
        <v>86</v>
      </c>
      <c r="T45" s="263"/>
    </row>
    <row r="46" spans="1:28" ht="14.25">
      <c r="A46" s="26"/>
      <c r="B46" s="264" t="s">
        <v>511</v>
      </c>
      <c r="C46" s="749">
        <f>D46+F46+H46+J46</f>
        <v>3725</v>
      </c>
      <c r="D46" s="750">
        <v>817</v>
      </c>
      <c r="E46" s="492">
        <f>ROUND(D46/C46*100,2)</f>
        <v>21.93</v>
      </c>
      <c r="F46" s="750">
        <v>2609</v>
      </c>
      <c r="G46" s="492">
        <f>ROUND(F46/C46*100,2)</f>
        <v>70.04</v>
      </c>
      <c r="H46" s="750">
        <v>286</v>
      </c>
      <c r="I46" s="492">
        <f>ROUND(H46/C46*100,2)</f>
        <v>7.68</v>
      </c>
      <c r="J46" s="751">
        <v>13</v>
      </c>
      <c r="K46" s="490">
        <f>L46+N46+P46+R46</f>
        <v>3629</v>
      </c>
      <c r="L46" s="491">
        <v>613</v>
      </c>
      <c r="M46" s="492">
        <f>ROUND(L46/K46*100,2)</f>
        <v>16.89</v>
      </c>
      <c r="N46" s="491">
        <v>2593</v>
      </c>
      <c r="O46" s="492">
        <f>ROUND(N46/K46*100,2)</f>
        <v>71.45</v>
      </c>
      <c r="P46" s="491">
        <v>378</v>
      </c>
      <c r="Q46" s="492">
        <f>ROUND(P46/K46*100,2)</f>
        <v>10.42</v>
      </c>
      <c r="R46" s="494">
        <v>45</v>
      </c>
      <c r="S46" s="265" t="s">
        <v>511</v>
      </c>
      <c r="T46" s="26"/>
      <c r="V46" s="18"/>
      <c r="X46" s="18"/>
      <c r="Z46" s="18"/>
      <c r="AB46" s="18"/>
    </row>
    <row r="47" spans="1:28" ht="14.25">
      <c r="A47" s="26"/>
      <c r="B47" s="264" t="s">
        <v>159</v>
      </c>
      <c r="C47" s="749">
        <f>D47+F47+H47+J47</f>
        <v>4466</v>
      </c>
      <c r="D47" s="750">
        <v>867</v>
      </c>
      <c r="E47" s="492">
        <f>ROUND(D47/C47*100,2)</f>
        <v>19.41</v>
      </c>
      <c r="F47" s="750">
        <v>3203</v>
      </c>
      <c r="G47" s="492">
        <f>ROUND(F47/C47*100,2)</f>
        <v>71.72</v>
      </c>
      <c r="H47" s="750">
        <v>368</v>
      </c>
      <c r="I47" s="492">
        <f>ROUND(H47/C47*100,2)</f>
        <v>8.24</v>
      </c>
      <c r="J47" s="751">
        <v>28</v>
      </c>
      <c r="K47" s="490">
        <v>4497</v>
      </c>
      <c r="L47" s="491">
        <v>645</v>
      </c>
      <c r="M47" s="492">
        <f>ROUND(L47/K47*100,2)</f>
        <v>14.34</v>
      </c>
      <c r="N47" s="491">
        <v>3303</v>
      </c>
      <c r="O47" s="492">
        <f>ROUND(N47/K47*100,2)</f>
        <v>73.45</v>
      </c>
      <c r="P47" s="491">
        <v>491</v>
      </c>
      <c r="Q47" s="492">
        <f>ROUND(P47/K47*100,2)</f>
        <v>10.92</v>
      </c>
      <c r="R47" s="494">
        <v>58</v>
      </c>
      <c r="S47" s="265" t="s">
        <v>159</v>
      </c>
      <c r="T47" s="26"/>
      <c r="V47" s="18"/>
      <c r="X47" s="18"/>
      <c r="Z47" s="18"/>
      <c r="AB47" s="18"/>
    </row>
    <row r="48" spans="1:28" ht="14.25">
      <c r="A48" s="26"/>
      <c r="B48" s="264" t="s">
        <v>160</v>
      </c>
      <c r="C48" s="749">
        <f>D48+F48+H48+J48</f>
        <v>1601</v>
      </c>
      <c r="D48" s="750">
        <v>175</v>
      </c>
      <c r="E48" s="492">
        <f>ROUND(D48/C48*100,2)</f>
        <v>10.93</v>
      </c>
      <c r="F48" s="750">
        <v>1012</v>
      </c>
      <c r="G48" s="492">
        <f>ROUND(F48/C48*100,2)</f>
        <v>63.21</v>
      </c>
      <c r="H48" s="750">
        <v>412</v>
      </c>
      <c r="I48" s="492">
        <f>ROUND(H48/C48*100,2)</f>
        <v>25.73</v>
      </c>
      <c r="J48" s="493">
        <v>2</v>
      </c>
      <c r="K48" s="490">
        <v>1989</v>
      </c>
      <c r="L48" s="491">
        <v>238</v>
      </c>
      <c r="M48" s="492">
        <f>ROUND(L48/K48*100,2)</f>
        <v>11.97</v>
      </c>
      <c r="N48" s="491">
        <v>1108</v>
      </c>
      <c r="O48" s="492">
        <f>ROUND(N48/K48*100,2)</f>
        <v>55.71</v>
      </c>
      <c r="P48" s="491">
        <v>623</v>
      </c>
      <c r="Q48" s="492">
        <f>ROUND(P48/K48*100,2)</f>
        <v>31.32</v>
      </c>
      <c r="R48" s="493">
        <v>20</v>
      </c>
      <c r="S48" s="265" t="s">
        <v>160</v>
      </c>
      <c r="T48" s="26"/>
      <c r="V48" s="18"/>
      <c r="X48" s="18"/>
      <c r="Z48" s="18"/>
      <c r="AB48" s="18"/>
    </row>
    <row r="49" spans="1:28" ht="14.25">
      <c r="A49" s="26"/>
      <c r="B49" s="264"/>
      <c r="C49" s="749"/>
      <c r="D49" s="750"/>
      <c r="E49" s="492"/>
      <c r="F49" s="750"/>
      <c r="G49" s="492"/>
      <c r="H49" s="750"/>
      <c r="I49" s="492"/>
      <c r="J49" s="493"/>
      <c r="K49" s="678"/>
      <c r="L49" s="679"/>
      <c r="M49" s="492"/>
      <c r="N49" s="679"/>
      <c r="O49" s="492"/>
      <c r="P49" s="679"/>
      <c r="Q49" s="492"/>
      <c r="R49" s="493"/>
      <c r="S49" s="265"/>
      <c r="T49" s="266"/>
      <c r="V49" s="18"/>
      <c r="X49" s="18"/>
      <c r="Z49" s="18"/>
      <c r="AB49" s="18"/>
    </row>
    <row r="50" spans="1:20" s="114" customFormat="1" ht="14.25">
      <c r="A50" s="263"/>
      <c r="B50" s="259" t="s">
        <v>87</v>
      </c>
      <c r="C50" s="746">
        <f>D50+F50+H50+J50</f>
        <v>9685</v>
      </c>
      <c r="D50" s="752">
        <v>1119</v>
      </c>
      <c r="E50" s="488">
        <f aca="true" t="shared" si="21" ref="E50:E55">ROUND(D50/C50*100,2)</f>
        <v>11.55</v>
      </c>
      <c r="F50" s="752">
        <v>5896</v>
      </c>
      <c r="G50" s="488">
        <f aca="true" t="shared" si="22" ref="G50:G55">ROUND(F50/C50*100,2)</f>
        <v>60.88</v>
      </c>
      <c r="H50" s="752">
        <v>2659</v>
      </c>
      <c r="I50" s="488">
        <f aca="true" t="shared" si="23" ref="I50:I55">ROUND(H50/C50*100,2)</f>
        <v>27.45</v>
      </c>
      <c r="J50" s="748">
        <v>11</v>
      </c>
      <c r="K50" s="668">
        <v>9498</v>
      </c>
      <c r="L50" s="669">
        <f>L51+L52+L53+L54+L55</f>
        <v>1120</v>
      </c>
      <c r="M50" s="488">
        <f aca="true" t="shared" si="24" ref="M50:M55">ROUND(L50/K50*100,2)</f>
        <v>11.79</v>
      </c>
      <c r="N50" s="669">
        <f>N51+N52+N53+N54+N55</f>
        <v>5230</v>
      </c>
      <c r="O50" s="488">
        <f aca="true" t="shared" si="25" ref="O50:O55">ROUND(N50/K50*100,2)</f>
        <v>55.06</v>
      </c>
      <c r="P50" s="669">
        <f>P51+P52+P53+P54+P55</f>
        <v>3064</v>
      </c>
      <c r="Q50" s="488">
        <f aca="true" t="shared" si="26" ref="Q50:Q55">ROUND(P50/K50*100,2)</f>
        <v>32.26</v>
      </c>
      <c r="R50" s="489">
        <v>84</v>
      </c>
      <c r="S50" s="267" t="s">
        <v>87</v>
      </c>
      <c r="T50" s="263"/>
    </row>
    <row r="51" spans="1:28" ht="14.25">
      <c r="A51" s="266"/>
      <c r="B51" s="264" t="s">
        <v>511</v>
      </c>
      <c r="C51" s="749">
        <f>D51+F51+H51+J51</f>
        <v>3035</v>
      </c>
      <c r="D51" s="753">
        <v>335</v>
      </c>
      <c r="E51" s="492">
        <f t="shared" si="21"/>
        <v>11.04</v>
      </c>
      <c r="F51" s="753">
        <v>2127</v>
      </c>
      <c r="G51" s="492">
        <f t="shared" si="22"/>
        <v>70.08</v>
      </c>
      <c r="H51" s="753">
        <v>570</v>
      </c>
      <c r="I51" s="492">
        <f t="shared" si="23"/>
        <v>18.78</v>
      </c>
      <c r="J51" s="751">
        <v>3</v>
      </c>
      <c r="K51" s="490">
        <v>2970</v>
      </c>
      <c r="L51" s="496">
        <v>366</v>
      </c>
      <c r="M51" s="492">
        <f t="shared" si="24"/>
        <v>12.32</v>
      </c>
      <c r="N51" s="496">
        <v>1807</v>
      </c>
      <c r="O51" s="492">
        <f t="shared" si="25"/>
        <v>60.84</v>
      </c>
      <c r="P51" s="496">
        <v>768</v>
      </c>
      <c r="Q51" s="492">
        <f t="shared" si="26"/>
        <v>25.86</v>
      </c>
      <c r="R51" s="494">
        <v>29</v>
      </c>
      <c r="S51" s="265" t="s">
        <v>511</v>
      </c>
      <c r="T51" s="26"/>
      <c r="V51" s="18"/>
      <c r="X51" s="18"/>
      <c r="Z51" s="18"/>
      <c r="AB51" s="18"/>
    </row>
    <row r="52" spans="1:28" ht="14.25">
      <c r="A52" s="266"/>
      <c r="B52" s="264" t="s">
        <v>159</v>
      </c>
      <c r="C52" s="749">
        <f>D52+F52+H52+J52</f>
        <v>2090</v>
      </c>
      <c r="D52" s="753">
        <v>290</v>
      </c>
      <c r="E52" s="492">
        <f t="shared" si="21"/>
        <v>13.88</v>
      </c>
      <c r="F52" s="753">
        <v>1350</v>
      </c>
      <c r="G52" s="492">
        <f t="shared" si="22"/>
        <v>64.59</v>
      </c>
      <c r="H52" s="753">
        <v>448</v>
      </c>
      <c r="I52" s="492">
        <f t="shared" si="23"/>
        <v>21.44</v>
      </c>
      <c r="J52" s="751">
        <v>2</v>
      </c>
      <c r="K52" s="490">
        <v>2007</v>
      </c>
      <c r="L52" s="496">
        <v>273</v>
      </c>
      <c r="M52" s="492">
        <f t="shared" si="24"/>
        <v>13.6</v>
      </c>
      <c r="N52" s="496">
        <v>1214</v>
      </c>
      <c r="O52" s="492">
        <f t="shared" si="25"/>
        <v>60.49</v>
      </c>
      <c r="P52" s="496">
        <v>498</v>
      </c>
      <c r="Q52" s="492">
        <f t="shared" si="26"/>
        <v>24.81</v>
      </c>
      <c r="R52" s="494">
        <v>22</v>
      </c>
      <c r="S52" s="265" t="s">
        <v>159</v>
      </c>
      <c r="T52" s="26"/>
      <c r="V52" s="18"/>
      <c r="X52" s="18"/>
      <c r="Z52" s="18"/>
      <c r="AB52" s="18"/>
    </row>
    <row r="53" spans="1:28" ht="14.25">
      <c r="A53" s="266"/>
      <c r="B53" s="264" t="s">
        <v>160</v>
      </c>
      <c r="C53" s="749">
        <f>D53+F53+H53</f>
        <v>1052</v>
      </c>
      <c r="D53" s="753">
        <v>97</v>
      </c>
      <c r="E53" s="492">
        <f t="shared" si="21"/>
        <v>9.22</v>
      </c>
      <c r="F53" s="753">
        <v>510</v>
      </c>
      <c r="G53" s="492">
        <f t="shared" si="22"/>
        <v>48.48</v>
      </c>
      <c r="H53" s="753">
        <v>445</v>
      </c>
      <c r="I53" s="492">
        <f t="shared" si="23"/>
        <v>42.3</v>
      </c>
      <c r="J53" s="751" t="s">
        <v>156</v>
      </c>
      <c r="K53" s="490">
        <v>1040</v>
      </c>
      <c r="L53" s="496">
        <v>104</v>
      </c>
      <c r="M53" s="492">
        <f t="shared" si="24"/>
        <v>10</v>
      </c>
      <c r="N53" s="496">
        <v>456</v>
      </c>
      <c r="O53" s="492">
        <f t="shared" si="25"/>
        <v>43.85</v>
      </c>
      <c r="P53" s="496">
        <v>474</v>
      </c>
      <c r="Q53" s="492">
        <f t="shared" si="26"/>
        <v>45.58</v>
      </c>
      <c r="R53" s="494">
        <v>6</v>
      </c>
      <c r="S53" s="265" t="s">
        <v>160</v>
      </c>
      <c r="T53" s="26"/>
      <c r="V53" s="18"/>
      <c r="X53" s="18"/>
      <c r="Z53" s="18"/>
      <c r="AB53" s="18"/>
    </row>
    <row r="54" spans="1:28" ht="14.25">
      <c r="A54" s="266"/>
      <c r="B54" s="264" t="s">
        <v>161</v>
      </c>
      <c r="C54" s="749">
        <f>D54+F54+H54</f>
        <v>1211</v>
      </c>
      <c r="D54" s="753">
        <v>106</v>
      </c>
      <c r="E54" s="492">
        <f t="shared" si="21"/>
        <v>8.75</v>
      </c>
      <c r="F54" s="753">
        <v>632</v>
      </c>
      <c r="G54" s="492">
        <f t="shared" si="22"/>
        <v>52.19</v>
      </c>
      <c r="H54" s="753">
        <v>473</v>
      </c>
      <c r="I54" s="492">
        <f t="shared" si="23"/>
        <v>39.06</v>
      </c>
      <c r="J54" s="751" t="s">
        <v>156</v>
      </c>
      <c r="K54" s="490">
        <v>1217</v>
      </c>
      <c r="L54" s="496">
        <v>131</v>
      </c>
      <c r="M54" s="492">
        <f t="shared" si="24"/>
        <v>10.76</v>
      </c>
      <c r="N54" s="496">
        <v>595</v>
      </c>
      <c r="O54" s="492">
        <f t="shared" si="25"/>
        <v>48.89</v>
      </c>
      <c r="P54" s="496">
        <v>483</v>
      </c>
      <c r="Q54" s="492">
        <f t="shared" si="26"/>
        <v>39.69</v>
      </c>
      <c r="R54" s="494">
        <v>8</v>
      </c>
      <c r="S54" s="265" t="s">
        <v>161</v>
      </c>
      <c r="T54" s="26"/>
      <c r="V54" s="18"/>
      <c r="X54" s="18"/>
      <c r="Z54" s="18"/>
      <c r="AB54" s="18"/>
    </row>
    <row r="55" spans="1:28" ht="14.25">
      <c r="A55" s="266"/>
      <c r="B55" s="264" t="s">
        <v>162</v>
      </c>
      <c r="C55" s="749">
        <f>D55+F55+H55+J55</f>
        <v>2297</v>
      </c>
      <c r="D55" s="753">
        <v>291</v>
      </c>
      <c r="E55" s="492">
        <f t="shared" si="21"/>
        <v>12.67</v>
      </c>
      <c r="F55" s="753">
        <v>1277</v>
      </c>
      <c r="G55" s="492">
        <f t="shared" si="22"/>
        <v>55.59</v>
      </c>
      <c r="H55" s="753">
        <v>723</v>
      </c>
      <c r="I55" s="492">
        <f t="shared" si="23"/>
        <v>31.48</v>
      </c>
      <c r="J55" s="751">
        <v>6</v>
      </c>
      <c r="K55" s="490">
        <v>2264</v>
      </c>
      <c r="L55" s="496">
        <v>246</v>
      </c>
      <c r="M55" s="492">
        <f t="shared" si="24"/>
        <v>10.87</v>
      </c>
      <c r="N55" s="496">
        <v>1158</v>
      </c>
      <c r="O55" s="492">
        <f t="shared" si="25"/>
        <v>51.15</v>
      </c>
      <c r="P55" s="496">
        <v>841</v>
      </c>
      <c r="Q55" s="492">
        <f t="shared" si="26"/>
        <v>37.15</v>
      </c>
      <c r="R55" s="494">
        <v>19</v>
      </c>
      <c r="S55" s="265" t="s">
        <v>162</v>
      </c>
      <c r="T55" s="26"/>
      <c r="V55" s="18"/>
      <c r="X55" s="18"/>
      <c r="Z55" s="18"/>
      <c r="AB55" s="18"/>
    </row>
    <row r="56" spans="1:28" ht="13.5">
      <c r="A56" s="266"/>
      <c r="B56" s="264"/>
      <c r="C56" s="495"/>
      <c r="D56" s="496"/>
      <c r="E56" s="492"/>
      <c r="F56" s="496"/>
      <c r="G56" s="492"/>
      <c r="H56" s="496"/>
      <c r="I56" s="492"/>
      <c r="J56" s="494"/>
      <c r="K56" s="683"/>
      <c r="L56" s="682"/>
      <c r="M56" s="492"/>
      <c r="N56" s="682"/>
      <c r="O56" s="492"/>
      <c r="P56" s="682"/>
      <c r="Q56" s="492"/>
      <c r="R56" s="681"/>
      <c r="S56" s="265"/>
      <c r="T56" s="266"/>
      <c r="V56" s="18"/>
      <c r="X56" s="18"/>
      <c r="Z56" s="18"/>
      <c r="AB56" s="18"/>
    </row>
    <row r="57" spans="1:28" ht="14.25">
      <c r="A57" s="26"/>
      <c r="B57" s="259" t="s">
        <v>88</v>
      </c>
      <c r="C57" s="746">
        <f aca="true" t="shared" si="27" ref="C57:C63">D57+F57+H57+J57</f>
        <v>9684</v>
      </c>
      <c r="D57" s="752">
        <v>1024</v>
      </c>
      <c r="E57" s="488">
        <f aca="true" t="shared" si="28" ref="E57:E63">ROUND(D57/C57*100,2)</f>
        <v>10.57</v>
      </c>
      <c r="F57" s="752">
        <v>5882</v>
      </c>
      <c r="G57" s="488">
        <f aca="true" t="shared" si="29" ref="G57:G63">ROUND(F57/C57*100,2)</f>
        <v>60.74</v>
      </c>
      <c r="H57" s="752">
        <v>2712</v>
      </c>
      <c r="I57" s="488">
        <f aca="true" t="shared" si="30" ref="I57:I63">ROUND(H57/C57*100,2)</f>
        <v>28</v>
      </c>
      <c r="J57" s="748">
        <v>66</v>
      </c>
      <c r="K57" s="668">
        <v>9362</v>
      </c>
      <c r="L57" s="669">
        <v>974</v>
      </c>
      <c r="M57" s="488">
        <f aca="true" t="shared" si="31" ref="M57:M63">ROUND(L57/K57*100,2)</f>
        <v>10.4</v>
      </c>
      <c r="N57" s="669">
        <v>5266</v>
      </c>
      <c r="O57" s="488">
        <f aca="true" t="shared" si="32" ref="O57:O63">ROUND(N57/K57*100,2)</f>
        <v>56.25</v>
      </c>
      <c r="P57" s="669">
        <v>3014</v>
      </c>
      <c r="Q57" s="488">
        <f aca="true" t="shared" si="33" ref="Q57:Q63">ROUND(P57/K57*100,2)</f>
        <v>32.19</v>
      </c>
      <c r="R57" s="489">
        <v>108</v>
      </c>
      <c r="S57" s="267" t="s">
        <v>88</v>
      </c>
      <c r="T57" s="266"/>
      <c r="V57" s="18"/>
      <c r="X57" s="18"/>
      <c r="Z57" s="18"/>
      <c r="AB57" s="18"/>
    </row>
    <row r="58" spans="1:19" s="30" customFormat="1" ht="14.25">
      <c r="A58" s="118"/>
      <c r="B58" s="197" t="s">
        <v>511</v>
      </c>
      <c r="C58" s="749">
        <f t="shared" si="27"/>
        <v>1002</v>
      </c>
      <c r="D58" s="753">
        <v>124</v>
      </c>
      <c r="E58" s="492">
        <f t="shared" si="28"/>
        <v>12.38</v>
      </c>
      <c r="F58" s="753">
        <v>695</v>
      </c>
      <c r="G58" s="492">
        <f t="shared" si="29"/>
        <v>69.36</v>
      </c>
      <c r="H58" s="753">
        <v>177</v>
      </c>
      <c r="I58" s="492">
        <f t="shared" si="30"/>
        <v>17.66</v>
      </c>
      <c r="J58" s="751">
        <v>6</v>
      </c>
      <c r="K58" s="490">
        <v>997</v>
      </c>
      <c r="L58" s="496">
        <v>97</v>
      </c>
      <c r="M58" s="492">
        <f t="shared" si="31"/>
        <v>9.73</v>
      </c>
      <c r="N58" s="496">
        <v>664</v>
      </c>
      <c r="O58" s="492">
        <f t="shared" si="32"/>
        <v>66.6</v>
      </c>
      <c r="P58" s="496">
        <v>221</v>
      </c>
      <c r="Q58" s="492">
        <f t="shared" si="33"/>
        <v>22.17</v>
      </c>
      <c r="R58" s="494">
        <v>15</v>
      </c>
      <c r="S58" s="265" t="s">
        <v>511</v>
      </c>
    </row>
    <row r="59" spans="1:28" ht="14.25">
      <c r="A59" s="266"/>
      <c r="B59" s="264" t="s">
        <v>159</v>
      </c>
      <c r="C59" s="749">
        <f t="shared" si="27"/>
        <v>1928</v>
      </c>
      <c r="D59" s="753">
        <v>241</v>
      </c>
      <c r="E59" s="492">
        <f t="shared" si="28"/>
        <v>12.5</v>
      </c>
      <c r="F59" s="753">
        <v>1062</v>
      </c>
      <c r="G59" s="492">
        <f t="shared" si="29"/>
        <v>55.08</v>
      </c>
      <c r="H59" s="753">
        <v>622</v>
      </c>
      <c r="I59" s="492">
        <f t="shared" si="30"/>
        <v>32.26</v>
      </c>
      <c r="J59" s="751">
        <v>3</v>
      </c>
      <c r="K59" s="490">
        <v>1875</v>
      </c>
      <c r="L59" s="496">
        <v>217</v>
      </c>
      <c r="M59" s="492">
        <f t="shared" si="31"/>
        <v>11.57</v>
      </c>
      <c r="N59" s="496">
        <v>903</v>
      </c>
      <c r="O59" s="492">
        <f t="shared" si="32"/>
        <v>48.16</v>
      </c>
      <c r="P59" s="496">
        <v>739</v>
      </c>
      <c r="Q59" s="492">
        <f t="shared" si="33"/>
        <v>39.41</v>
      </c>
      <c r="R59" s="494">
        <v>16</v>
      </c>
      <c r="S59" s="265" t="s">
        <v>159</v>
      </c>
      <c r="T59" s="26"/>
      <c r="V59" s="18"/>
      <c r="X59" s="18"/>
      <c r="Z59" s="18"/>
      <c r="AB59" s="18"/>
    </row>
    <row r="60" spans="1:28" ht="14.25">
      <c r="A60" s="266"/>
      <c r="B60" s="264" t="s">
        <v>160</v>
      </c>
      <c r="C60" s="749">
        <f t="shared" si="27"/>
        <v>1571</v>
      </c>
      <c r="D60" s="753">
        <v>174</v>
      </c>
      <c r="E60" s="492">
        <f t="shared" si="28"/>
        <v>11.08</v>
      </c>
      <c r="F60" s="753">
        <v>885</v>
      </c>
      <c r="G60" s="492">
        <f t="shared" si="29"/>
        <v>56.33</v>
      </c>
      <c r="H60" s="753">
        <v>511</v>
      </c>
      <c r="I60" s="492">
        <f t="shared" si="30"/>
        <v>32.53</v>
      </c>
      <c r="J60" s="751">
        <v>1</v>
      </c>
      <c r="K60" s="490">
        <v>1475</v>
      </c>
      <c r="L60" s="496">
        <v>164</v>
      </c>
      <c r="M60" s="492">
        <f t="shared" si="31"/>
        <v>11.12</v>
      </c>
      <c r="N60" s="496">
        <v>775</v>
      </c>
      <c r="O60" s="492">
        <f t="shared" si="32"/>
        <v>52.54</v>
      </c>
      <c r="P60" s="496">
        <v>526</v>
      </c>
      <c r="Q60" s="492">
        <f t="shared" si="33"/>
        <v>35.66</v>
      </c>
      <c r="R60" s="494">
        <v>10</v>
      </c>
      <c r="S60" s="265" t="s">
        <v>160</v>
      </c>
      <c r="T60" s="26"/>
      <c r="V60" s="18"/>
      <c r="X60" s="18"/>
      <c r="Z60" s="18"/>
      <c r="AB60" s="18"/>
    </row>
    <row r="61" spans="1:28" ht="14.25">
      <c r="A61" s="266"/>
      <c r="B61" s="264" t="s">
        <v>161</v>
      </c>
      <c r="C61" s="749">
        <f t="shared" si="27"/>
        <v>2252</v>
      </c>
      <c r="D61" s="753">
        <v>191</v>
      </c>
      <c r="E61" s="492">
        <f t="shared" si="28"/>
        <v>8.48</v>
      </c>
      <c r="F61" s="753">
        <v>1620</v>
      </c>
      <c r="G61" s="492">
        <f t="shared" si="29"/>
        <v>71.94</v>
      </c>
      <c r="H61" s="753">
        <v>392</v>
      </c>
      <c r="I61" s="492">
        <f t="shared" si="30"/>
        <v>17.41</v>
      </c>
      <c r="J61" s="751">
        <v>49</v>
      </c>
      <c r="K61" s="490">
        <v>2228</v>
      </c>
      <c r="L61" s="496">
        <v>191</v>
      </c>
      <c r="M61" s="492">
        <f t="shared" si="31"/>
        <v>8.57</v>
      </c>
      <c r="N61" s="496">
        <v>1534</v>
      </c>
      <c r="O61" s="492">
        <f t="shared" si="32"/>
        <v>68.85</v>
      </c>
      <c r="P61" s="496">
        <v>446</v>
      </c>
      <c r="Q61" s="492">
        <f t="shared" si="33"/>
        <v>20.02</v>
      </c>
      <c r="R61" s="494">
        <v>57</v>
      </c>
      <c r="S61" s="265" t="s">
        <v>161</v>
      </c>
      <c r="T61" s="26"/>
      <c r="V61" s="18"/>
      <c r="X61" s="18"/>
      <c r="Z61" s="18"/>
      <c r="AB61" s="18"/>
    </row>
    <row r="62" spans="1:28" ht="14.25">
      <c r="A62" s="266"/>
      <c r="B62" s="264" t="s">
        <v>162</v>
      </c>
      <c r="C62" s="749">
        <f t="shared" si="27"/>
        <v>835</v>
      </c>
      <c r="D62" s="753">
        <v>81</v>
      </c>
      <c r="E62" s="492">
        <f t="shared" si="28"/>
        <v>9.7</v>
      </c>
      <c r="F62" s="753">
        <v>468</v>
      </c>
      <c r="G62" s="492">
        <f t="shared" si="29"/>
        <v>56.05</v>
      </c>
      <c r="H62" s="753">
        <v>281</v>
      </c>
      <c r="I62" s="492">
        <f t="shared" si="30"/>
        <v>33.65</v>
      </c>
      <c r="J62" s="751">
        <v>5</v>
      </c>
      <c r="K62" s="490">
        <v>788</v>
      </c>
      <c r="L62" s="496">
        <v>89</v>
      </c>
      <c r="M62" s="492">
        <f t="shared" si="31"/>
        <v>11.29</v>
      </c>
      <c r="N62" s="496">
        <v>397</v>
      </c>
      <c r="O62" s="492">
        <f t="shared" si="32"/>
        <v>50.38</v>
      </c>
      <c r="P62" s="496">
        <v>300</v>
      </c>
      <c r="Q62" s="492">
        <f t="shared" si="33"/>
        <v>38.07</v>
      </c>
      <c r="R62" s="494">
        <v>2</v>
      </c>
      <c r="S62" s="265" t="s">
        <v>162</v>
      </c>
      <c r="T62" s="26"/>
      <c r="V62" s="18"/>
      <c r="X62" s="18"/>
      <c r="Z62" s="18"/>
      <c r="AB62" s="18"/>
    </row>
    <row r="63" spans="1:28" ht="14.25">
      <c r="A63" s="266"/>
      <c r="B63" s="264" t="s">
        <v>163</v>
      </c>
      <c r="C63" s="749">
        <f t="shared" si="27"/>
        <v>2096</v>
      </c>
      <c r="D63" s="753">
        <v>213</v>
      </c>
      <c r="E63" s="492">
        <f t="shared" si="28"/>
        <v>10.16</v>
      </c>
      <c r="F63" s="753">
        <v>1152</v>
      </c>
      <c r="G63" s="492">
        <f t="shared" si="29"/>
        <v>54.96</v>
      </c>
      <c r="H63" s="753">
        <v>729</v>
      </c>
      <c r="I63" s="492">
        <f t="shared" si="30"/>
        <v>34.78</v>
      </c>
      <c r="J63" s="751">
        <v>2</v>
      </c>
      <c r="K63" s="490">
        <v>1999</v>
      </c>
      <c r="L63" s="496">
        <v>216</v>
      </c>
      <c r="M63" s="492">
        <f t="shared" si="31"/>
        <v>10.81</v>
      </c>
      <c r="N63" s="496">
        <v>993</v>
      </c>
      <c r="O63" s="492">
        <f t="shared" si="32"/>
        <v>49.67</v>
      </c>
      <c r="P63" s="496">
        <v>782</v>
      </c>
      <c r="Q63" s="492">
        <f t="shared" si="33"/>
        <v>39.12</v>
      </c>
      <c r="R63" s="494">
        <v>8</v>
      </c>
      <c r="S63" s="265" t="s">
        <v>163</v>
      </c>
      <c r="T63" s="26"/>
      <c r="V63" s="18"/>
      <c r="X63" s="18"/>
      <c r="Z63" s="18"/>
      <c r="AB63" s="18"/>
    </row>
    <row r="64" spans="1:28" ht="13.5">
      <c r="A64" s="266"/>
      <c r="B64" s="264"/>
      <c r="C64" s="495"/>
      <c r="D64" s="496"/>
      <c r="E64" s="492"/>
      <c r="F64" s="496"/>
      <c r="G64" s="492"/>
      <c r="H64" s="496"/>
      <c r="I64" s="492"/>
      <c r="J64" s="494"/>
      <c r="K64" s="683"/>
      <c r="L64" s="682"/>
      <c r="M64" s="492"/>
      <c r="N64" s="682"/>
      <c r="O64" s="492"/>
      <c r="P64" s="682"/>
      <c r="Q64" s="492"/>
      <c r="R64" s="681"/>
      <c r="S64" s="265"/>
      <c r="T64" s="266"/>
      <c r="V64" s="18"/>
      <c r="X64" s="18"/>
      <c r="Z64" s="18"/>
      <c r="AB64" s="18"/>
    </row>
    <row r="65" spans="1:28" ht="14.25">
      <c r="A65" s="263"/>
      <c r="B65" s="259" t="s">
        <v>89</v>
      </c>
      <c r="C65" s="746">
        <f>D65+F65+H65+J65</f>
        <v>6485</v>
      </c>
      <c r="D65" s="752">
        <v>862</v>
      </c>
      <c r="E65" s="488">
        <f>ROUND(D65/C65*100,2)</f>
        <v>13.29</v>
      </c>
      <c r="F65" s="752">
        <v>3763</v>
      </c>
      <c r="G65" s="488">
        <f>ROUND(F65/C65*100,2)</f>
        <v>58.03</v>
      </c>
      <c r="H65" s="752">
        <v>1844</v>
      </c>
      <c r="I65" s="488">
        <f>ROUND(H65/C65*100,2)</f>
        <v>28.43</v>
      </c>
      <c r="J65" s="748">
        <v>16</v>
      </c>
      <c r="K65" s="668">
        <v>6263</v>
      </c>
      <c r="L65" s="669">
        <f>L66+L67+L68+L69</f>
        <v>798</v>
      </c>
      <c r="M65" s="488">
        <f>ROUND(L65/K65*100,2)</f>
        <v>12.74</v>
      </c>
      <c r="N65" s="669">
        <f>N66+N67+N68+N69</f>
        <v>3421</v>
      </c>
      <c r="O65" s="488">
        <f>ROUND(N65/K65*100,2)</f>
        <v>54.62</v>
      </c>
      <c r="P65" s="669">
        <f>P66+P67+P68+P69</f>
        <v>1975</v>
      </c>
      <c r="Q65" s="488">
        <f>ROUND(P65/K65*100,2)</f>
        <v>31.53</v>
      </c>
      <c r="R65" s="489">
        <v>69</v>
      </c>
      <c r="S65" s="267" t="s">
        <v>89</v>
      </c>
      <c r="T65" s="266"/>
      <c r="V65" s="18"/>
      <c r="X65" s="18"/>
      <c r="Z65" s="18"/>
      <c r="AB65" s="18"/>
    </row>
    <row r="66" spans="1:28" ht="14.25">
      <c r="A66" s="266"/>
      <c r="B66" s="264" t="s">
        <v>511</v>
      </c>
      <c r="C66" s="749">
        <f>D66+F66+H66+J66</f>
        <v>885</v>
      </c>
      <c r="D66" s="753">
        <v>121</v>
      </c>
      <c r="E66" s="492">
        <f>ROUND(D66/C66*100,2)</f>
        <v>13.67</v>
      </c>
      <c r="F66" s="753">
        <v>488</v>
      </c>
      <c r="G66" s="492">
        <f>ROUND(F66/C66*100,2)</f>
        <v>55.14</v>
      </c>
      <c r="H66" s="753">
        <v>273</v>
      </c>
      <c r="I66" s="492">
        <f>ROUND(H66/C66*100,2)</f>
        <v>30.85</v>
      </c>
      <c r="J66" s="751">
        <v>3</v>
      </c>
      <c r="K66" s="490">
        <v>877</v>
      </c>
      <c r="L66" s="496">
        <v>106</v>
      </c>
      <c r="M66" s="492">
        <f>ROUND(L66/K66*100,2)</f>
        <v>12.09</v>
      </c>
      <c r="N66" s="496">
        <v>485</v>
      </c>
      <c r="O66" s="492">
        <f>ROUND(N66/K66*100,2)</f>
        <v>55.3</v>
      </c>
      <c r="P66" s="496">
        <v>284</v>
      </c>
      <c r="Q66" s="492">
        <f>ROUND(P66/K66*100,2)</f>
        <v>32.38</v>
      </c>
      <c r="R66" s="494">
        <v>2</v>
      </c>
      <c r="S66" s="265" t="s">
        <v>511</v>
      </c>
      <c r="T66" s="26"/>
      <c r="V66" s="18"/>
      <c r="X66" s="18"/>
      <c r="Z66" s="18"/>
      <c r="AB66" s="18"/>
    </row>
    <row r="67" spans="1:28" ht="14.25">
      <c r="A67" s="266"/>
      <c r="B67" s="264" t="s">
        <v>159</v>
      </c>
      <c r="C67" s="749">
        <f>D67+F67+H67+J67</f>
        <v>1499</v>
      </c>
      <c r="D67" s="753">
        <v>246</v>
      </c>
      <c r="E67" s="492">
        <f>ROUND(D67/C67*100,2)</f>
        <v>16.41</v>
      </c>
      <c r="F67" s="753">
        <v>925</v>
      </c>
      <c r="G67" s="492">
        <f>ROUND(F67/C67*100,2)</f>
        <v>61.71</v>
      </c>
      <c r="H67" s="753">
        <v>327</v>
      </c>
      <c r="I67" s="492">
        <f>ROUND(H67/C67*100,2)</f>
        <v>21.81</v>
      </c>
      <c r="J67" s="751">
        <v>1</v>
      </c>
      <c r="K67" s="490">
        <v>1397</v>
      </c>
      <c r="L67" s="496">
        <v>244</v>
      </c>
      <c r="M67" s="492">
        <f>ROUND(L67/K67*100,2)</f>
        <v>17.47</v>
      </c>
      <c r="N67" s="496">
        <v>788</v>
      </c>
      <c r="O67" s="492">
        <f>ROUND(N67/K67*100,2)</f>
        <v>56.41</v>
      </c>
      <c r="P67" s="496">
        <v>355</v>
      </c>
      <c r="Q67" s="492">
        <f>ROUND(P67/K67*100,2)</f>
        <v>25.41</v>
      </c>
      <c r="R67" s="494">
        <v>10</v>
      </c>
      <c r="S67" s="265" t="s">
        <v>159</v>
      </c>
      <c r="T67" s="26"/>
      <c r="V67" s="18"/>
      <c r="X67" s="18"/>
      <c r="Z67" s="18"/>
      <c r="AB67" s="18"/>
    </row>
    <row r="68" spans="1:28" ht="14.25">
      <c r="A68" s="266"/>
      <c r="B68" s="264" t="s">
        <v>160</v>
      </c>
      <c r="C68" s="749">
        <f>D68+F68+H68+J68</f>
        <v>3352</v>
      </c>
      <c r="D68" s="753">
        <v>408</v>
      </c>
      <c r="E68" s="492">
        <f>ROUND(D68/C68*100,2)</f>
        <v>12.17</v>
      </c>
      <c r="F68" s="753">
        <v>1904</v>
      </c>
      <c r="G68" s="492">
        <f>ROUND(F68/C68*100,2)</f>
        <v>56.8</v>
      </c>
      <c r="H68" s="753">
        <v>1031</v>
      </c>
      <c r="I68" s="492">
        <f>ROUND(H68/C68*100,2)</f>
        <v>30.76</v>
      </c>
      <c r="J68" s="751">
        <v>9</v>
      </c>
      <c r="K68" s="490">
        <v>3234</v>
      </c>
      <c r="L68" s="496">
        <v>378</v>
      </c>
      <c r="M68" s="492">
        <f>ROUND(L68/K68*100,2)</f>
        <v>11.69</v>
      </c>
      <c r="N68" s="496">
        <v>1687</v>
      </c>
      <c r="O68" s="492">
        <f>ROUND(N68/K68*100,2)</f>
        <v>52.16</v>
      </c>
      <c r="P68" s="496">
        <v>1134</v>
      </c>
      <c r="Q68" s="492">
        <f>ROUND(P68/K68*100,2)</f>
        <v>35.06</v>
      </c>
      <c r="R68" s="494">
        <v>35</v>
      </c>
      <c r="S68" s="265" t="s">
        <v>160</v>
      </c>
      <c r="T68" s="26"/>
      <c r="V68" s="18"/>
      <c r="X68" s="18"/>
      <c r="Z68" s="18"/>
      <c r="AB68" s="18"/>
    </row>
    <row r="69" spans="1:28" ht="15" thickBot="1">
      <c r="A69" s="281"/>
      <c r="B69" s="460" t="s">
        <v>161</v>
      </c>
      <c r="C69" s="749">
        <f>D69+F69+H69+J69</f>
        <v>749</v>
      </c>
      <c r="D69" s="754">
        <v>87</v>
      </c>
      <c r="E69" s="497">
        <f>ROUND(D69/C69*100,2)</f>
        <v>11.62</v>
      </c>
      <c r="F69" s="754">
        <v>446</v>
      </c>
      <c r="G69" s="497">
        <f>ROUND(F69/C69*100,2)</f>
        <v>59.55</v>
      </c>
      <c r="H69" s="754">
        <v>213</v>
      </c>
      <c r="I69" s="497">
        <f>ROUND(H69/C69*100,2)</f>
        <v>28.44</v>
      </c>
      <c r="J69" s="755">
        <v>3</v>
      </c>
      <c r="K69" s="490">
        <v>755</v>
      </c>
      <c r="L69" s="501">
        <v>70</v>
      </c>
      <c r="M69" s="497">
        <f>ROUND(L69/K69*100,2)</f>
        <v>9.27</v>
      </c>
      <c r="N69" s="501">
        <v>461</v>
      </c>
      <c r="O69" s="497">
        <f>ROUND(N69/K69*100,2)</f>
        <v>61.06</v>
      </c>
      <c r="P69" s="501">
        <v>202</v>
      </c>
      <c r="Q69" s="497">
        <f>ROUND(P69/K69*100,2)</f>
        <v>26.75</v>
      </c>
      <c r="R69" s="670">
        <v>22</v>
      </c>
      <c r="S69" s="407" t="s">
        <v>161</v>
      </c>
      <c r="T69" s="26"/>
      <c r="V69" s="18"/>
      <c r="X69" s="18"/>
      <c r="Z69" s="18"/>
      <c r="AB69" s="18"/>
    </row>
    <row r="70" spans="1:28" ht="13.5">
      <c r="A70" s="278"/>
      <c r="B70" s="278"/>
      <c r="C70" s="280"/>
      <c r="D70" s="280"/>
      <c r="E70" s="279"/>
      <c r="F70" s="280"/>
      <c r="G70" s="279"/>
      <c r="H70" s="280"/>
      <c r="I70" s="279"/>
      <c r="J70" s="709"/>
      <c r="K70" s="498"/>
      <c r="L70" s="498"/>
      <c r="M70" s="499"/>
      <c r="N70" s="498"/>
      <c r="O70" s="499"/>
      <c r="P70" s="498"/>
      <c r="Q70" s="499"/>
      <c r="R70" s="500"/>
      <c r="S70" s="278"/>
      <c r="T70" s="278"/>
      <c r="V70" s="18"/>
      <c r="X70" s="18"/>
      <c r="Z70" s="18"/>
      <c r="AB70" s="18"/>
    </row>
    <row r="71" spans="1:28" ht="30" customHeight="1" thickBot="1">
      <c r="A71" s="281"/>
      <c r="B71" s="281"/>
      <c r="C71" s="282"/>
      <c r="D71" s="282"/>
      <c r="E71" s="268"/>
      <c r="F71" s="282"/>
      <c r="G71" s="268"/>
      <c r="H71" s="282"/>
      <c r="I71" s="268"/>
      <c r="J71" s="283"/>
      <c r="K71" s="501"/>
      <c r="L71" s="501"/>
      <c r="M71" s="497"/>
      <c r="N71" s="501"/>
      <c r="O71" s="497"/>
      <c r="P71" s="501"/>
      <c r="Q71" s="497"/>
      <c r="R71" s="502"/>
      <c r="S71" s="281"/>
      <c r="T71" s="281"/>
      <c r="V71" s="18"/>
      <c r="X71" s="18"/>
      <c r="Z71" s="18"/>
      <c r="AB71" s="18"/>
    </row>
    <row r="72" spans="1:28" ht="14.25" customHeight="1">
      <c r="A72" s="780" t="s">
        <v>72</v>
      </c>
      <c r="B72" s="782"/>
      <c r="C72" s="826" t="s">
        <v>510</v>
      </c>
      <c r="D72" s="827"/>
      <c r="E72" s="827"/>
      <c r="F72" s="827"/>
      <c r="G72" s="827"/>
      <c r="H72" s="827"/>
      <c r="I72" s="827"/>
      <c r="J72" s="828"/>
      <c r="K72" s="795" t="s">
        <v>781</v>
      </c>
      <c r="L72" s="796"/>
      <c r="M72" s="796"/>
      <c r="N72" s="796"/>
      <c r="O72" s="796"/>
      <c r="P72" s="796"/>
      <c r="Q72" s="796"/>
      <c r="R72" s="797"/>
      <c r="S72" s="821" t="s">
        <v>72</v>
      </c>
      <c r="T72" s="780"/>
      <c r="V72" s="18"/>
      <c r="X72" s="18"/>
      <c r="Z72" s="18"/>
      <c r="AB72" s="18"/>
    </row>
    <row r="73" spans="1:20" s="49" customFormat="1" ht="27">
      <c r="A73" s="836"/>
      <c r="B73" s="784"/>
      <c r="C73" s="832" t="s">
        <v>73</v>
      </c>
      <c r="D73" s="503" t="s">
        <v>46</v>
      </c>
      <c r="E73" s="504" t="s">
        <v>74</v>
      </c>
      <c r="F73" s="505" t="s">
        <v>75</v>
      </c>
      <c r="G73" s="504" t="s">
        <v>74</v>
      </c>
      <c r="H73" s="503" t="s">
        <v>48</v>
      </c>
      <c r="I73" s="504" t="s">
        <v>74</v>
      </c>
      <c r="J73" s="834" t="s">
        <v>307</v>
      </c>
      <c r="K73" s="832" t="s">
        <v>73</v>
      </c>
      <c r="L73" s="503" t="s">
        <v>46</v>
      </c>
      <c r="M73" s="504" t="s">
        <v>74</v>
      </c>
      <c r="N73" s="505" t="s">
        <v>75</v>
      </c>
      <c r="O73" s="504" t="s">
        <v>74</v>
      </c>
      <c r="P73" s="503" t="s">
        <v>48</v>
      </c>
      <c r="Q73" s="504" t="s">
        <v>74</v>
      </c>
      <c r="R73" s="834" t="s">
        <v>307</v>
      </c>
      <c r="S73" s="829"/>
      <c r="T73" s="830"/>
    </row>
    <row r="74" spans="1:20" s="50" customFormat="1" ht="13.5">
      <c r="A74" s="785"/>
      <c r="B74" s="786"/>
      <c r="C74" s="833"/>
      <c r="D74" s="506" t="s">
        <v>76</v>
      </c>
      <c r="E74" s="507" t="s">
        <v>77</v>
      </c>
      <c r="F74" s="506" t="s">
        <v>78</v>
      </c>
      <c r="G74" s="507" t="s">
        <v>77</v>
      </c>
      <c r="H74" s="506" t="s">
        <v>79</v>
      </c>
      <c r="I74" s="507" t="s">
        <v>77</v>
      </c>
      <c r="J74" s="835"/>
      <c r="K74" s="833"/>
      <c r="L74" s="506" t="s">
        <v>76</v>
      </c>
      <c r="M74" s="507" t="s">
        <v>77</v>
      </c>
      <c r="N74" s="506" t="s">
        <v>78</v>
      </c>
      <c r="O74" s="507" t="s">
        <v>77</v>
      </c>
      <c r="P74" s="506" t="s">
        <v>79</v>
      </c>
      <c r="Q74" s="507" t="s">
        <v>77</v>
      </c>
      <c r="R74" s="835"/>
      <c r="S74" s="831"/>
      <c r="T74" s="804"/>
    </row>
    <row r="75" spans="1:20" s="114" customFormat="1" ht="14.25">
      <c r="A75" s="457"/>
      <c r="B75" s="458" t="s">
        <v>90</v>
      </c>
      <c r="C75" s="756">
        <f>D75+F75+H75+J75</f>
        <v>5329</v>
      </c>
      <c r="D75" s="752">
        <v>561</v>
      </c>
      <c r="E75" s="488">
        <f>ROUND(D75/C75*100,2)</f>
        <v>10.53</v>
      </c>
      <c r="F75" s="752">
        <v>3865</v>
      </c>
      <c r="G75" s="488">
        <f>ROUND(F75/C75*100,2)</f>
        <v>72.53</v>
      </c>
      <c r="H75" s="752">
        <v>878</v>
      </c>
      <c r="I75" s="488">
        <f>ROUND(H75/C75*100,2)</f>
        <v>16.48</v>
      </c>
      <c r="J75" s="748">
        <v>25</v>
      </c>
      <c r="K75" s="671">
        <f>L75+N75+P75+R75</f>
        <v>5691</v>
      </c>
      <c r="L75" s="669">
        <f>L76+L77+L78+L79</f>
        <v>536</v>
      </c>
      <c r="M75" s="488">
        <f>ROUND(L75/K75*100,2)</f>
        <v>9.42</v>
      </c>
      <c r="N75" s="669">
        <f>N76+N77+N78+N79</f>
        <v>4124</v>
      </c>
      <c r="O75" s="488">
        <f>ROUND(N75/K75*100,2)</f>
        <v>72.47</v>
      </c>
      <c r="P75" s="669">
        <f>P76+P77+P78+P79</f>
        <v>910</v>
      </c>
      <c r="Q75" s="488">
        <f>ROUND(P75/K75*100,2)</f>
        <v>15.99</v>
      </c>
      <c r="R75" s="489">
        <v>121</v>
      </c>
      <c r="S75" s="262" t="s">
        <v>90</v>
      </c>
      <c r="T75" s="263"/>
    </row>
    <row r="76" spans="1:28" ht="14.25">
      <c r="A76" s="266"/>
      <c r="B76" s="264" t="s">
        <v>511</v>
      </c>
      <c r="C76" s="749">
        <f>D76+F76+H76+J76</f>
        <v>1438</v>
      </c>
      <c r="D76" s="753">
        <v>115</v>
      </c>
      <c r="E76" s="492">
        <f>ROUND(D76/C76*100,2)</f>
        <v>8</v>
      </c>
      <c r="F76" s="753">
        <v>1161</v>
      </c>
      <c r="G76" s="492">
        <f>ROUND(F76/C76*100,2)</f>
        <v>80.74</v>
      </c>
      <c r="H76" s="753">
        <v>154</v>
      </c>
      <c r="I76" s="492">
        <f>ROUND(H76/C76*100,2)</f>
        <v>10.71</v>
      </c>
      <c r="J76" s="751">
        <v>8</v>
      </c>
      <c r="K76" s="490">
        <v>1527</v>
      </c>
      <c r="L76" s="496">
        <v>108</v>
      </c>
      <c r="M76" s="492">
        <f>ROUND(L76/K76*100,2)</f>
        <v>7.07</v>
      </c>
      <c r="N76" s="496">
        <v>1204</v>
      </c>
      <c r="O76" s="492">
        <f>ROUND(N76/K76*100,2)</f>
        <v>78.85</v>
      </c>
      <c r="P76" s="496">
        <v>176</v>
      </c>
      <c r="Q76" s="492">
        <f>ROUND(P76/K76*100,2)</f>
        <v>11.53</v>
      </c>
      <c r="R76" s="494">
        <v>39</v>
      </c>
      <c r="S76" s="265" t="s">
        <v>511</v>
      </c>
      <c r="T76" s="26"/>
      <c r="V76" s="18"/>
      <c r="X76" s="18"/>
      <c r="Z76" s="18"/>
      <c r="AB76" s="18"/>
    </row>
    <row r="77" spans="1:28" ht="14.25">
      <c r="A77" s="266"/>
      <c r="B77" s="264" t="s">
        <v>159</v>
      </c>
      <c r="C77" s="749">
        <f>D77+F77+H77+J77</f>
        <v>1535</v>
      </c>
      <c r="D77" s="753">
        <v>156</v>
      </c>
      <c r="E77" s="492">
        <f>ROUND(D77/C77*100,2)</f>
        <v>10.16</v>
      </c>
      <c r="F77" s="753">
        <v>1138</v>
      </c>
      <c r="G77" s="492">
        <f>ROUND(F77/C77*100,2)</f>
        <v>74.14</v>
      </c>
      <c r="H77" s="753">
        <v>237</v>
      </c>
      <c r="I77" s="492">
        <f>ROUND(H77/C77*100,2)</f>
        <v>15.44</v>
      </c>
      <c r="J77" s="751">
        <v>4</v>
      </c>
      <c r="K77" s="490">
        <v>1699</v>
      </c>
      <c r="L77" s="496">
        <v>148</v>
      </c>
      <c r="M77" s="492">
        <f>ROUND(L77/K77*100,2)</f>
        <v>8.71</v>
      </c>
      <c r="N77" s="496">
        <v>1281</v>
      </c>
      <c r="O77" s="492">
        <f>ROUND(N77/K77*100,2)</f>
        <v>75.4</v>
      </c>
      <c r="P77" s="496">
        <v>239</v>
      </c>
      <c r="Q77" s="492">
        <f>ROUND(P77/K77*100,2)</f>
        <v>14.07</v>
      </c>
      <c r="R77" s="494">
        <v>31</v>
      </c>
      <c r="S77" s="265" t="s">
        <v>159</v>
      </c>
      <c r="T77" s="26"/>
      <c r="V77" s="18"/>
      <c r="X77" s="18"/>
      <c r="Z77" s="18"/>
      <c r="AB77" s="18"/>
    </row>
    <row r="78" spans="1:28" ht="14.25">
      <c r="A78" s="266"/>
      <c r="B78" s="264" t="s">
        <v>160</v>
      </c>
      <c r="C78" s="749">
        <f>D78+F78+H78+J78</f>
        <v>1182</v>
      </c>
      <c r="D78" s="753">
        <v>174</v>
      </c>
      <c r="E78" s="492">
        <f>ROUND(D78/C78*100,2)</f>
        <v>14.72</v>
      </c>
      <c r="F78" s="753">
        <v>857</v>
      </c>
      <c r="G78" s="492">
        <f>ROUND(F78/C78*100,2)</f>
        <v>72.5</v>
      </c>
      <c r="H78" s="753">
        <v>145</v>
      </c>
      <c r="I78" s="492">
        <f>ROUND(H78/C78*100,2)</f>
        <v>12.27</v>
      </c>
      <c r="J78" s="751">
        <v>6</v>
      </c>
      <c r="K78" s="490">
        <v>1259</v>
      </c>
      <c r="L78" s="496">
        <v>169</v>
      </c>
      <c r="M78" s="492">
        <f>ROUND(L78/K78*100,2)</f>
        <v>13.42</v>
      </c>
      <c r="N78" s="496">
        <v>921</v>
      </c>
      <c r="O78" s="492">
        <f>ROUND(N78/K78*100,2)</f>
        <v>73.15</v>
      </c>
      <c r="P78" s="496">
        <v>144</v>
      </c>
      <c r="Q78" s="492">
        <f>ROUND(P78/K78*100,2)</f>
        <v>11.44</v>
      </c>
      <c r="R78" s="494">
        <v>25</v>
      </c>
      <c r="S78" s="265" t="s">
        <v>160</v>
      </c>
      <c r="T78" s="26"/>
      <c r="V78" s="18"/>
      <c r="X78" s="18"/>
      <c r="Z78" s="18"/>
      <c r="AB78" s="18"/>
    </row>
    <row r="79" spans="1:28" ht="14.25">
      <c r="A79" s="266"/>
      <c r="B79" s="264" t="s">
        <v>161</v>
      </c>
      <c r="C79" s="749">
        <f>D79+F79+H79+J79</f>
        <v>1174</v>
      </c>
      <c r="D79" s="753">
        <v>116</v>
      </c>
      <c r="E79" s="492">
        <f>ROUND(D79/C79*100,2)</f>
        <v>9.88</v>
      </c>
      <c r="F79" s="753">
        <v>709</v>
      </c>
      <c r="G79" s="492">
        <f>ROUND(F79/C79*100,2)</f>
        <v>60.39</v>
      </c>
      <c r="H79" s="753">
        <v>342</v>
      </c>
      <c r="I79" s="492">
        <f>ROUND(H79/C79*100,2)</f>
        <v>29.13</v>
      </c>
      <c r="J79" s="751">
        <v>7</v>
      </c>
      <c r="K79" s="490">
        <v>1206</v>
      </c>
      <c r="L79" s="496">
        <v>111</v>
      </c>
      <c r="M79" s="492">
        <f>ROUND(L79/K79*100,2)</f>
        <v>9.2</v>
      </c>
      <c r="N79" s="496">
        <v>718</v>
      </c>
      <c r="O79" s="492">
        <f>ROUND(N79/K79*100,2)</f>
        <v>59.54</v>
      </c>
      <c r="P79" s="496">
        <v>351</v>
      </c>
      <c r="Q79" s="492">
        <f>ROUND(P79/K79*100,2)</f>
        <v>29.1</v>
      </c>
      <c r="R79" s="494">
        <v>26</v>
      </c>
      <c r="S79" s="265" t="s">
        <v>161</v>
      </c>
      <c r="T79" s="26"/>
      <c r="V79" s="18"/>
      <c r="X79" s="18"/>
      <c r="Z79" s="18"/>
      <c r="AB79" s="18"/>
    </row>
    <row r="80" spans="1:28" ht="13.5">
      <c r="A80" s="266"/>
      <c r="B80" s="264"/>
      <c r="C80" s="495"/>
      <c r="D80" s="496"/>
      <c r="E80" s="492"/>
      <c r="F80" s="496"/>
      <c r="G80" s="492"/>
      <c r="H80" s="496"/>
      <c r="I80" s="492"/>
      <c r="J80" s="494"/>
      <c r="K80" s="683"/>
      <c r="L80" s="682"/>
      <c r="M80" s="492"/>
      <c r="N80" s="682"/>
      <c r="O80" s="492"/>
      <c r="P80" s="682"/>
      <c r="Q80" s="492"/>
      <c r="R80" s="681"/>
      <c r="S80" s="265"/>
      <c r="T80" s="266"/>
      <c r="V80" s="18"/>
      <c r="X80" s="18"/>
      <c r="Z80" s="18"/>
      <c r="AB80" s="18"/>
    </row>
    <row r="81" spans="1:20" s="114" customFormat="1" ht="14.25">
      <c r="A81" s="39"/>
      <c r="B81" s="259" t="s">
        <v>91</v>
      </c>
      <c r="C81" s="746">
        <f>D81+F81+H81+J81</f>
        <v>5515</v>
      </c>
      <c r="D81" s="752">
        <v>733</v>
      </c>
      <c r="E81" s="488">
        <f>ROUND(D81/C81*100,2)</f>
        <v>13.29</v>
      </c>
      <c r="F81" s="752">
        <v>3155</v>
      </c>
      <c r="G81" s="488">
        <f>ROUND(F81/C81*100,2)</f>
        <v>57.21</v>
      </c>
      <c r="H81" s="752">
        <v>1596</v>
      </c>
      <c r="I81" s="488">
        <f>ROUND(H81/C81*100,2)</f>
        <v>28.94</v>
      </c>
      <c r="J81" s="748">
        <v>31</v>
      </c>
      <c r="K81" s="668">
        <f>L81+N81+P81+R81</f>
        <v>6182</v>
      </c>
      <c r="L81" s="669">
        <f>L82+L83+L84+L85</f>
        <v>840</v>
      </c>
      <c r="M81" s="488">
        <f>ROUND(L81/K81*100,2)</f>
        <v>13.59</v>
      </c>
      <c r="N81" s="669">
        <f>N82+N83+N84+N85</f>
        <v>3604</v>
      </c>
      <c r="O81" s="488">
        <f>ROUND(N81/K81*100,2)</f>
        <v>58.3</v>
      </c>
      <c r="P81" s="669">
        <f>P82+P83+P84+P85</f>
        <v>1692</v>
      </c>
      <c r="Q81" s="488">
        <f>ROUND(P81/K81*100,2)</f>
        <v>27.37</v>
      </c>
      <c r="R81" s="489">
        <v>46</v>
      </c>
      <c r="S81" s="267" t="s">
        <v>91</v>
      </c>
      <c r="T81" s="263"/>
    </row>
    <row r="82" spans="1:28" ht="14.25">
      <c r="A82" s="266"/>
      <c r="B82" s="264" t="s">
        <v>511</v>
      </c>
      <c r="C82" s="749">
        <f>D82+F82+H82+J82</f>
        <v>1402</v>
      </c>
      <c r="D82" s="753">
        <v>257</v>
      </c>
      <c r="E82" s="492">
        <f>ROUND(D82/C82*100,2)</f>
        <v>18.33</v>
      </c>
      <c r="F82" s="753">
        <v>885</v>
      </c>
      <c r="G82" s="492">
        <f>ROUND(F82/C82*100,2)</f>
        <v>63.12</v>
      </c>
      <c r="H82" s="753">
        <v>252</v>
      </c>
      <c r="I82" s="492">
        <f>ROUND(H82/C82*100,2)</f>
        <v>17.97</v>
      </c>
      <c r="J82" s="751">
        <v>8</v>
      </c>
      <c r="K82" s="490">
        <f>L82+N82+P82+R82</f>
        <v>2199</v>
      </c>
      <c r="L82" s="496">
        <v>463</v>
      </c>
      <c r="M82" s="492">
        <f>ROUND(L82/K82*100,2)</f>
        <v>21.06</v>
      </c>
      <c r="N82" s="496">
        <v>1395</v>
      </c>
      <c r="O82" s="492">
        <f>ROUND(N82/K82*100,2)</f>
        <v>63.44</v>
      </c>
      <c r="P82" s="496">
        <v>315</v>
      </c>
      <c r="Q82" s="492">
        <f>ROUND(P82/K82*100,2)</f>
        <v>14.32</v>
      </c>
      <c r="R82" s="494">
        <v>26</v>
      </c>
      <c r="S82" s="265" t="s">
        <v>511</v>
      </c>
      <c r="T82" s="26"/>
      <c r="V82" s="18"/>
      <c r="X82" s="18"/>
      <c r="Z82" s="18"/>
      <c r="AB82" s="18"/>
    </row>
    <row r="83" spans="1:28" ht="14.25">
      <c r="A83" s="266"/>
      <c r="B83" s="264" t="s">
        <v>159</v>
      </c>
      <c r="C83" s="749">
        <f>D83+F83+H83+J83</f>
        <v>1798</v>
      </c>
      <c r="D83" s="753">
        <v>216</v>
      </c>
      <c r="E83" s="492">
        <f>ROUND(D83/C83*100,2)</f>
        <v>12.01</v>
      </c>
      <c r="F83" s="753">
        <v>967</v>
      </c>
      <c r="G83" s="492">
        <f>ROUND(F83/C83*100,2)</f>
        <v>53.78</v>
      </c>
      <c r="H83" s="753">
        <v>613</v>
      </c>
      <c r="I83" s="492">
        <f>ROUND(H83/C83*100,2)</f>
        <v>34.09</v>
      </c>
      <c r="J83" s="751">
        <v>2</v>
      </c>
      <c r="K83" s="490">
        <f>L83+N83+P83+R83</f>
        <v>1790</v>
      </c>
      <c r="L83" s="496">
        <v>190</v>
      </c>
      <c r="M83" s="492">
        <f>ROUND(L83/K83*100,2)</f>
        <v>10.61</v>
      </c>
      <c r="N83" s="496">
        <v>958</v>
      </c>
      <c r="O83" s="492">
        <f>ROUND(N83/K83*100,2)</f>
        <v>53.52</v>
      </c>
      <c r="P83" s="496">
        <v>633</v>
      </c>
      <c r="Q83" s="492">
        <f>ROUND(P83/K83*100,2)</f>
        <v>35.36</v>
      </c>
      <c r="R83" s="494">
        <v>9</v>
      </c>
      <c r="S83" s="265" t="s">
        <v>159</v>
      </c>
      <c r="T83" s="26"/>
      <c r="V83" s="18"/>
      <c r="X83" s="18"/>
      <c r="Z83" s="18"/>
      <c r="AB83" s="18"/>
    </row>
    <row r="84" spans="1:28" ht="14.25">
      <c r="A84" s="266"/>
      <c r="B84" s="264" t="s">
        <v>160</v>
      </c>
      <c r="C84" s="749">
        <f>D84+F84+H84+J84</f>
        <v>1214</v>
      </c>
      <c r="D84" s="753">
        <v>150</v>
      </c>
      <c r="E84" s="492">
        <f>ROUND(D84/C84*100,2)</f>
        <v>12.36</v>
      </c>
      <c r="F84" s="753">
        <v>631</v>
      </c>
      <c r="G84" s="492">
        <f>ROUND(F84/C84*100,2)</f>
        <v>51.98</v>
      </c>
      <c r="H84" s="753">
        <v>428</v>
      </c>
      <c r="I84" s="492">
        <f>ROUND(H84/C84*100,2)</f>
        <v>35.26</v>
      </c>
      <c r="J84" s="751">
        <v>5</v>
      </c>
      <c r="K84" s="490">
        <f>L84+N84+P84+R84</f>
        <v>1126</v>
      </c>
      <c r="L84" s="496">
        <v>107</v>
      </c>
      <c r="M84" s="492">
        <f>ROUND(L84/K84*100,2)</f>
        <v>9.5</v>
      </c>
      <c r="N84" s="496">
        <v>589</v>
      </c>
      <c r="O84" s="492">
        <f>ROUND(N84/K84*100,2)</f>
        <v>52.31</v>
      </c>
      <c r="P84" s="496">
        <v>422</v>
      </c>
      <c r="Q84" s="492">
        <f>ROUND(P84/K84*100,2)</f>
        <v>37.48</v>
      </c>
      <c r="R84" s="494">
        <v>8</v>
      </c>
      <c r="S84" s="265" t="s">
        <v>160</v>
      </c>
      <c r="T84" s="26"/>
      <c r="V84" s="18"/>
      <c r="X84" s="18"/>
      <c r="Z84" s="18"/>
      <c r="AB84" s="18"/>
    </row>
    <row r="85" spans="1:28" ht="14.25">
      <c r="A85" s="266"/>
      <c r="B85" s="264" t="s">
        <v>161</v>
      </c>
      <c r="C85" s="749">
        <f>D85+F85+H85+J85</f>
        <v>1101</v>
      </c>
      <c r="D85" s="753">
        <v>110</v>
      </c>
      <c r="E85" s="492">
        <f>ROUND(D85/C85*100,2)</f>
        <v>9.99</v>
      </c>
      <c r="F85" s="753">
        <v>672</v>
      </c>
      <c r="G85" s="492">
        <f>ROUND(F85/C85*100,2)</f>
        <v>61.04</v>
      </c>
      <c r="H85" s="753">
        <v>303</v>
      </c>
      <c r="I85" s="492">
        <f>ROUND(H85/C85*100,2)</f>
        <v>27.52</v>
      </c>
      <c r="J85" s="751">
        <v>16</v>
      </c>
      <c r="K85" s="490">
        <f>L85+N85+P85+R85</f>
        <v>1067</v>
      </c>
      <c r="L85" s="496">
        <v>80</v>
      </c>
      <c r="M85" s="492">
        <f>ROUND(L85/K85*100,2)</f>
        <v>7.5</v>
      </c>
      <c r="N85" s="496">
        <v>662</v>
      </c>
      <c r="O85" s="492">
        <f>ROUND(N85/K85*100,2)</f>
        <v>62.04</v>
      </c>
      <c r="P85" s="496">
        <v>322</v>
      </c>
      <c r="Q85" s="492">
        <f>ROUND(P85/K85*100,2)</f>
        <v>30.18</v>
      </c>
      <c r="R85" s="494">
        <v>3</v>
      </c>
      <c r="S85" s="265" t="s">
        <v>161</v>
      </c>
      <c r="T85" s="26"/>
      <c r="V85" s="18"/>
      <c r="X85" s="18"/>
      <c r="Z85" s="18"/>
      <c r="AB85" s="18"/>
    </row>
    <row r="86" spans="1:28" ht="13.5">
      <c r="A86" s="266"/>
      <c r="B86" s="264"/>
      <c r="C86" s="495"/>
      <c r="D86" s="496"/>
      <c r="E86" s="492"/>
      <c r="F86" s="496"/>
      <c r="G86" s="492"/>
      <c r="H86" s="496"/>
      <c r="I86" s="492"/>
      <c r="J86" s="494"/>
      <c r="K86" s="683"/>
      <c r="L86" s="682"/>
      <c r="M86" s="492"/>
      <c r="N86" s="682"/>
      <c r="O86" s="492"/>
      <c r="P86" s="682"/>
      <c r="Q86" s="492"/>
      <c r="R86" s="681"/>
      <c r="S86" s="265"/>
      <c r="T86" s="266"/>
      <c r="V86" s="18"/>
      <c r="X86" s="18"/>
      <c r="Z86" s="18"/>
      <c r="AB86" s="18"/>
    </row>
    <row r="87" spans="1:20" s="214" customFormat="1" ht="14.25">
      <c r="A87" s="461"/>
      <c r="B87" s="462" t="s">
        <v>92</v>
      </c>
      <c r="C87" s="746" t="s">
        <v>376</v>
      </c>
      <c r="D87" s="752" t="s">
        <v>376</v>
      </c>
      <c r="E87" s="757" t="s">
        <v>376</v>
      </c>
      <c r="F87" s="752" t="s">
        <v>376</v>
      </c>
      <c r="G87" s="757" t="s">
        <v>376</v>
      </c>
      <c r="H87" s="752" t="s">
        <v>376</v>
      </c>
      <c r="I87" s="757" t="s">
        <v>376</v>
      </c>
      <c r="J87" s="748" t="s">
        <v>376</v>
      </c>
      <c r="K87" s="668" t="s">
        <v>376</v>
      </c>
      <c r="L87" s="669" t="s">
        <v>376</v>
      </c>
      <c r="M87" s="672" t="s">
        <v>376</v>
      </c>
      <c r="N87" s="669" t="s">
        <v>376</v>
      </c>
      <c r="O87" s="672" t="s">
        <v>376</v>
      </c>
      <c r="P87" s="669" t="s">
        <v>376</v>
      </c>
      <c r="Q87" s="672" t="s">
        <v>376</v>
      </c>
      <c r="R87" s="489" t="s">
        <v>376</v>
      </c>
      <c r="S87" s="410" t="s">
        <v>92</v>
      </c>
      <c r="T87" s="269"/>
    </row>
    <row r="88" spans="1:19" s="82" customFormat="1" ht="14.25">
      <c r="A88" s="271"/>
      <c r="B88" s="272" t="s">
        <v>511</v>
      </c>
      <c r="C88" s="758" t="s">
        <v>376</v>
      </c>
      <c r="D88" s="753" t="s">
        <v>376</v>
      </c>
      <c r="E88" s="759" t="s">
        <v>376</v>
      </c>
      <c r="F88" s="753" t="s">
        <v>376</v>
      </c>
      <c r="G88" s="759" t="s">
        <v>376</v>
      </c>
      <c r="H88" s="753" t="s">
        <v>376</v>
      </c>
      <c r="I88" s="759" t="s">
        <v>376</v>
      </c>
      <c r="J88" s="751" t="s">
        <v>376</v>
      </c>
      <c r="K88" s="495" t="s">
        <v>376</v>
      </c>
      <c r="L88" s="496" t="s">
        <v>376</v>
      </c>
      <c r="M88" s="673" t="s">
        <v>376</v>
      </c>
      <c r="N88" s="496" t="s">
        <v>376</v>
      </c>
      <c r="O88" s="673" t="s">
        <v>376</v>
      </c>
      <c r="P88" s="496" t="s">
        <v>376</v>
      </c>
      <c r="Q88" s="673" t="s">
        <v>376</v>
      </c>
      <c r="R88" s="494" t="s">
        <v>376</v>
      </c>
      <c r="S88" s="273" t="s">
        <v>511</v>
      </c>
    </row>
    <row r="89" spans="1:19" s="82" customFormat="1" ht="14.25">
      <c r="A89" s="271"/>
      <c r="B89" s="272" t="s">
        <v>159</v>
      </c>
      <c r="C89" s="758" t="s">
        <v>376</v>
      </c>
      <c r="D89" s="753" t="s">
        <v>376</v>
      </c>
      <c r="E89" s="759" t="s">
        <v>376</v>
      </c>
      <c r="F89" s="753" t="s">
        <v>376</v>
      </c>
      <c r="G89" s="759" t="s">
        <v>376</v>
      </c>
      <c r="H89" s="753" t="s">
        <v>376</v>
      </c>
      <c r="I89" s="759" t="s">
        <v>376</v>
      </c>
      <c r="J89" s="751" t="s">
        <v>376</v>
      </c>
      <c r="K89" s="495" t="s">
        <v>376</v>
      </c>
      <c r="L89" s="496" t="s">
        <v>376</v>
      </c>
      <c r="M89" s="673" t="s">
        <v>376</v>
      </c>
      <c r="N89" s="496" t="s">
        <v>376</v>
      </c>
      <c r="O89" s="673" t="s">
        <v>376</v>
      </c>
      <c r="P89" s="496" t="s">
        <v>376</v>
      </c>
      <c r="Q89" s="673" t="s">
        <v>376</v>
      </c>
      <c r="R89" s="494" t="s">
        <v>376</v>
      </c>
      <c r="S89" s="273" t="s">
        <v>159</v>
      </c>
    </row>
    <row r="90" spans="1:19" s="82" customFormat="1" ht="14.25">
      <c r="A90" s="271"/>
      <c r="B90" s="272" t="s">
        <v>160</v>
      </c>
      <c r="C90" s="758" t="s">
        <v>376</v>
      </c>
      <c r="D90" s="753" t="s">
        <v>376</v>
      </c>
      <c r="E90" s="759" t="s">
        <v>376</v>
      </c>
      <c r="F90" s="753" t="s">
        <v>376</v>
      </c>
      <c r="G90" s="759" t="s">
        <v>376</v>
      </c>
      <c r="H90" s="753" t="s">
        <v>376</v>
      </c>
      <c r="I90" s="759" t="s">
        <v>376</v>
      </c>
      <c r="J90" s="751" t="s">
        <v>376</v>
      </c>
      <c r="K90" s="495" t="s">
        <v>376</v>
      </c>
      <c r="L90" s="496" t="s">
        <v>376</v>
      </c>
      <c r="M90" s="673" t="s">
        <v>376</v>
      </c>
      <c r="N90" s="496" t="s">
        <v>376</v>
      </c>
      <c r="O90" s="673" t="s">
        <v>376</v>
      </c>
      <c r="P90" s="496" t="s">
        <v>376</v>
      </c>
      <c r="Q90" s="673" t="s">
        <v>376</v>
      </c>
      <c r="R90" s="494" t="s">
        <v>376</v>
      </c>
      <c r="S90" s="273" t="s">
        <v>160</v>
      </c>
    </row>
    <row r="91" spans="1:28" ht="13.5">
      <c r="A91" s="266"/>
      <c r="B91" s="264"/>
      <c r="C91" s="495"/>
      <c r="D91" s="496"/>
      <c r="E91" s="492"/>
      <c r="F91" s="496"/>
      <c r="G91" s="492"/>
      <c r="H91" s="496"/>
      <c r="I91" s="492"/>
      <c r="J91" s="494"/>
      <c r="K91" s="683"/>
      <c r="L91" s="682"/>
      <c r="M91" s="492"/>
      <c r="N91" s="682"/>
      <c r="O91" s="492"/>
      <c r="P91" s="682"/>
      <c r="Q91" s="492"/>
      <c r="R91" s="681"/>
      <c r="S91" s="265"/>
      <c r="T91" s="266"/>
      <c r="V91" s="18"/>
      <c r="X91" s="18"/>
      <c r="Z91" s="18"/>
      <c r="AB91" s="18"/>
    </row>
    <row r="92" spans="1:20" s="214" customFormat="1" ht="14.25">
      <c r="A92" s="461"/>
      <c r="B92" s="463" t="s">
        <v>93</v>
      </c>
      <c r="C92" s="746">
        <f>D92+F92+H92+J92</f>
        <v>3427</v>
      </c>
      <c r="D92" s="752">
        <v>293</v>
      </c>
      <c r="E92" s="488">
        <f>ROUND(D92/C92*100,2)</f>
        <v>8.55</v>
      </c>
      <c r="F92" s="752">
        <v>2078</v>
      </c>
      <c r="G92" s="488">
        <f>ROUND(F92/C92*100,2)</f>
        <v>60.64</v>
      </c>
      <c r="H92" s="752">
        <v>1054</v>
      </c>
      <c r="I92" s="488">
        <f>ROUND(H92/C92*100,2)</f>
        <v>30.76</v>
      </c>
      <c r="J92" s="748">
        <v>2</v>
      </c>
      <c r="K92" s="668">
        <f>L92+N92+P92+R92</f>
        <v>3573</v>
      </c>
      <c r="L92" s="669">
        <f>L93+L94</f>
        <v>295</v>
      </c>
      <c r="M92" s="488">
        <f>ROUND(L92/K92*100,2)</f>
        <v>8.26</v>
      </c>
      <c r="N92" s="669">
        <f>N93+N94</f>
        <v>1998</v>
      </c>
      <c r="O92" s="488">
        <f>ROUND(N92/K92*100,2)</f>
        <v>55.92</v>
      </c>
      <c r="P92" s="669">
        <f>P93+P94</f>
        <v>1253</v>
      </c>
      <c r="Q92" s="488">
        <f>ROUND(P92/K92*100,2)</f>
        <v>35.07</v>
      </c>
      <c r="R92" s="489">
        <v>27</v>
      </c>
      <c r="S92" s="270" t="s">
        <v>93</v>
      </c>
      <c r="T92" s="269"/>
    </row>
    <row r="93" spans="1:19" s="82" customFormat="1" ht="14.25">
      <c r="A93" s="271"/>
      <c r="B93" s="272" t="s">
        <v>159</v>
      </c>
      <c r="C93" s="749">
        <f>D93+F93+H93+J93</f>
        <v>1948</v>
      </c>
      <c r="D93" s="753">
        <v>161</v>
      </c>
      <c r="E93" s="492">
        <f>ROUND(D93/C93*100,2)</f>
        <v>8.26</v>
      </c>
      <c r="F93" s="753">
        <v>1135</v>
      </c>
      <c r="G93" s="492">
        <f>ROUND(F93/C93*100,2)</f>
        <v>58.26</v>
      </c>
      <c r="H93" s="753">
        <v>651</v>
      </c>
      <c r="I93" s="492">
        <f>ROUND(H93/C93*100,2)</f>
        <v>33.42</v>
      </c>
      <c r="J93" s="751">
        <v>1</v>
      </c>
      <c r="K93" s="490">
        <f>L93+N93+P93+R93</f>
        <v>1979</v>
      </c>
      <c r="L93" s="496">
        <v>178</v>
      </c>
      <c r="M93" s="492">
        <f>ROUND(L93/K93*100,2)</f>
        <v>8.99</v>
      </c>
      <c r="N93" s="496">
        <v>1030</v>
      </c>
      <c r="O93" s="492">
        <f>ROUND(N93/K93*100,2)</f>
        <v>52.05</v>
      </c>
      <c r="P93" s="496">
        <v>759</v>
      </c>
      <c r="Q93" s="492">
        <f>ROUND(P93/K93*100,2)</f>
        <v>38.35</v>
      </c>
      <c r="R93" s="494">
        <v>12</v>
      </c>
      <c r="S93" s="273" t="s">
        <v>159</v>
      </c>
    </row>
    <row r="94" spans="1:19" s="82" customFormat="1" ht="14.25">
      <c r="A94" s="271"/>
      <c r="B94" s="272" t="s">
        <v>160</v>
      </c>
      <c r="C94" s="749">
        <f>D94+F94+H94+J94</f>
        <v>1479</v>
      </c>
      <c r="D94" s="753">
        <v>132</v>
      </c>
      <c r="E94" s="492">
        <f>ROUND(D94/C94*100,2)</f>
        <v>8.92</v>
      </c>
      <c r="F94" s="753">
        <v>943</v>
      </c>
      <c r="G94" s="492">
        <f>ROUND(F94/C94*100,2)</f>
        <v>63.76</v>
      </c>
      <c r="H94" s="753">
        <v>403</v>
      </c>
      <c r="I94" s="492">
        <f>ROUND(H94/C94*100,2)</f>
        <v>27.25</v>
      </c>
      <c r="J94" s="751">
        <v>1</v>
      </c>
      <c r="K94" s="490">
        <f>L94+N94+P94+R94</f>
        <v>1594</v>
      </c>
      <c r="L94" s="496">
        <v>117</v>
      </c>
      <c r="M94" s="492">
        <f>ROUND(L94/K94*100,2)</f>
        <v>7.34</v>
      </c>
      <c r="N94" s="496">
        <v>968</v>
      </c>
      <c r="O94" s="492">
        <f>ROUND(N94/K94*100,2)</f>
        <v>60.73</v>
      </c>
      <c r="P94" s="496">
        <v>494</v>
      </c>
      <c r="Q94" s="492">
        <f>ROUND(P94/K94*100,2)</f>
        <v>30.99</v>
      </c>
      <c r="R94" s="494">
        <v>15</v>
      </c>
      <c r="S94" s="273" t="s">
        <v>160</v>
      </c>
    </row>
    <row r="95" spans="1:19" s="82" customFormat="1" ht="14.25">
      <c r="A95" s="271"/>
      <c r="B95" s="272" t="s">
        <v>93</v>
      </c>
      <c r="C95" s="758" t="s">
        <v>376</v>
      </c>
      <c r="D95" s="753" t="s">
        <v>376</v>
      </c>
      <c r="E95" s="759" t="s">
        <v>376</v>
      </c>
      <c r="F95" s="753" t="s">
        <v>376</v>
      </c>
      <c r="G95" s="759" t="s">
        <v>376</v>
      </c>
      <c r="H95" s="753" t="s">
        <v>376</v>
      </c>
      <c r="I95" s="759" t="s">
        <v>376</v>
      </c>
      <c r="J95" s="751" t="s">
        <v>376</v>
      </c>
      <c r="K95" s="495" t="s">
        <v>376</v>
      </c>
      <c r="L95" s="496" t="s">
        <v>376</v>
      </c>
      <c r="M95" s="673" t="s">
        <v>376</v>
      </c>
      <c r="N95" s="496" t="s">
        <v>376</v>
      </c>
      <c r="O95" s="673" t="s">
        <v>376</v>
      </c>
      <c r="P95" s="496" t="s">
        <v>376</v>
      </c>
      <c r="Q95" s="673" t="s">
        <v>376</v>
      </c>
      <c r="R95" s="494" t="s">
        <v>376</v>
      </c>
      <c r="S95" s="273" t="s">
        <v>93</v>
      </c>
    </row>
    <row r="96" spans="1:28" ht="13.5">
      <c r="A96" s="266"/>
      <c r="B96" s="272"/>
      <c r="C96" s="495"/>
      <c r="D96" s="496"/>
      <c r="E96" s="492"/>
      <c r="F96" s="496"/>
      <c r="G96" s="492"/>
      <c r="H96" s="496"/>
      <c r="I96" s="492"/>
      <c r="J96" s="494"/>
      <c r="K96" s="683"/>
      <c r="L96" s="682"/>
      <c r="M96" s="492"/>
      <c r="N96" s="682"/>
      <c r="O96" s="492"/>
      <c r="P96" s="682"/>
      <c r="Q96" s="492"/>
      <c r="R96" s="681"/>
      <c r="S96" s="265"/>
      <c r="T96" s="271"/>
      <c r="V96" s="18"/>
      <c r="X96" s="18"/>
      <c r="Z96" s="18"/>
      <c r="AB96" s="18"/>
    </row>
    <row r="97" spans="1:20" s="114" customFormat="1" ht="14.25">
      <c r="A97" s="39"/>
      <c r="B97" s="259" t="s">
        <v>375</v>
      </c>
      <c r="C97" s="746">
        <f aca="true" t="shared" si="34" ref="C97:C104">D97+F97+H97+J97</f>
        <v>15577</v>
      </c>
      <c r="D97" s="752">
        <v>3011</v>
      </c>
      <c r="E97" s="488">
        <f>ROUND(D97/C97*100,2)</f>
        <v>19.33</v>
      </c>
      <c r="F97" s="752">
        <v>10938</v>
      </c>
      <c r="G97" s="488">
        <f aca="true" t="shared" si="35" ref="G97:G104">ROUND(F97/C97*100,2)</f>
        <v>70.22</v>
      </c>
      <c r="H97" s="752">
        <v>1571</v>
      </c>
      <c r="I97" s="488">
        <f aca="true" t="shared" si="36" ref="I97:I104">ROUND(H97/C97*100,2)</f>
        <v>10.09</v>
      </c>
      <c r="J97" s="748">
        <v>57</v>
      </c>
      <c r="K97" s="668">
        <f aca="true" t="shared" si="37" ref="K97:K104">L97+N97+P97+R97</f>
        <v>15975</v>
      </c>
      <c r="L97" s="669">
        <f>L98+L99+L100+L101+L102+L103+L104</f>
        <v>2506</v>
      </c>
      <c r="M97" s="488">
        <f>ROUND(L97/K97*100,2)</f>
        <v>15.69</v>
      </c>
      <c r="N97" s="669">
        <f>N98+N99+N100+N101+N102+N103+N104</f>
        <v>11171</v>
      </c>
      <c r="O97" s="488">
        <f aca="true" t="shared" si="38" ref="O97:O104">ROUND(N97/K97*100,2)</f>
        <v>69.93</v>
      </c>
      <c r="P97" s="669">
        <f>P98+P99+P100+P101+P102+P103+P104</f>
        <v>2156</v>
      </c>
      <c r="Q97" s="488">
        <f aca="true" t="shared" si="39" ref="Q97:Q104">ROUND(P97/K97*100,2)</f>
        <v>13.5</v>
      </c>
      <c r="R97" s="489">
        <f>R98+R99+R100+R101+R102+R103+R104</f>
        <v>142</v>
      </c>
      <c r="S97" s="267" t="s">
        <v>375</v>
      </c>
      <c r="T97" s="263"/>
    </row>
    <row r="98" spans="1:28" ht="14.25">
      <c r="A98" s="266"/>
      <c r="B98" s="272" t="s">
        <v>511</v>
      </c>
      <c r="C98" s="749">
        <f t="shared" si="34"/>
        <v>4104</v>
      </c>
      <c r="D98" s="753">
        <v>521</v>
      </c>
      <c r="E98" s="492">
        <f aca="true" t="shared" si="40" ref="E98:E104">ROUND(D98/C98*100,2)</f>
        <v>12.69</v>
      </c>
      <c r="F98" s="753">
        <v>2647</v>
      </c>
      <c r="G98" s="492">
        <f t="shared" si="35"/>
        <v>64.5</v>
      </c>
      <c r="H98" s="753">
        <v>906</v>
      </c>
      <c r="I98" s="492">
        <f t="shared" si="36"/>
        <v>22.08</v>
      </c>
      <c r="J98" s="751">
        <v>30</v>
      </c>
      <c r="K98" s="490">
        <f t="shared" si="37"/>
        <v>4119</v>
      </c>
      <c r="L98" s="496">
        <v>515</v>
      </c>
      <c r="M98" s="492">
        <f aca="true" t="shared" si="41" ref="M98:M104">ROUND(L98/K98*100,2)</f>
        <v>12.5</v>
      </c>
      <c r="N98" s="496">
        <v>2370</v>
      </c>
      <c r="O98" s="492">
        <f t="shared" si="38"/>
        <v>57.54</v>
      </c>
      <c r="P98" s="496">
        <v>1201</v>
      </c>
      <c r="Q98" s="492">
        <f t="shared" si="39"/>
        <v>29.16</v>
      </c>
      <c r="R98" s="494">
        <v>33</v>
      </c>
      <c r="S98" s="273" t="s">
        <v>511</v>
      </c>
      <c r="T98" s="26"/>
      <c r="V98" s="18"/>
      <c r="X98" s="18"/>
      <c r="Z98" s="18"/>
      <c r="AB98" s="18"/>
    </row>
    <row r="99" spans="1:28" ht="14.25">
      <c r="A99" s="266"/>
      <c r="B99" s="272" t="s">
        <v>159</v>
      </c>
      <c r="C99" s="749">
        <f t="shared" si="34"/>
        <v>1862</v>
      </c>
      <c r="D99" s="753">
        <v>266</v>
      </c>
      <c r="E99" s="492">
        <f t="shared" si="40"/>
        <v>14.29</v>
      </c>
      <c r="F99" s="753">
        <v>1453</v>
      </c>
      <c r="G99" s="492">
        <f t="shared" si="35"/>
        <v>78.03</v>
      </c>
      <c r="H99" s="753">
        <v>130</v>
      </c>
      <c r="I99" s="492">
        <f t="shared" si="36"/>
        <v>6.98</v>
      </c>
      <c r="J99" s="751">
        <v>13</v>
      </c>
      <c r="K99" s="490">
        <f t="shared" si="37"/>
        <v>1771</v>
      </c>
      <c r="L99" s="496">
        <v>153</v>
      </c>
      <c r="M99" s="492">
        <f t="shared" si="41"/>
        <v>8.64</v>
      </c>
      <c r="N99" s="496">
        <v>1377</v>
      </c>
      <c r="O99" s="492">
        <f t="shared" si="38"/>
        <v>77.75</v>
      </c>
      <c r="P99" s="496">
        <v>169</v>
      </c>
      <c r="Q99" s="492">
        <f t="shared" si="39"/>
        <v>9.54</v>
      </c>
      <c r="R99" s="494">
        <v>72</v>
      </c>
      <c r="S99" s="273" t="s">
        <v>159</v>
      </c>
      <c r="T99" s="26"/>
      <c r="V99" s="18"/>
      <c r="X99" s="18"/>
      <c r="Z99" s="18"/>
      <c r="AB99" s="18"/>
    </row>
    <row r="100" spans="1:28" ht="14.25">
      <c r="A100" s="266"/>
      <c r="B100" s="272" t="s">
        <v>160</v>
      </c>
      <c r="C100" s="749">
        <f t="shared" si="34"/>
        <v>3286</v>
      </c>
      <c r="D100" s="753">
        <v>701</v>
      </c>
      <c r="E100" s="492">
        <f t="shared" si="40"/>
        <v>21.33</v>
      </c>
      <c r="F100" s="753">
        <v>2345</v>
      </c>
      <c r="G100" s="492">
        <f t="shared" si="35"/>
        <v>71.36</v>
      </c>
      <c r="H100" s="753">
        <v>236</v>
      </c>
      <c r="I100" s="492">
        <f t="shared" si="36"/>
        <v>7.18</v>
      </c>
      <c r="J100" s="751">
        <v>4</v>
      </c>
      <c r="K100" s="490">
        <f t="shared" si="37"/>
        <v>3091</v>
      </c>
      <c r="L100" s="496">
        <v>422</v>
      </c>
      <c r="M100" s="492">
        <f t="shared" si="41"/>
        <v>13.65</v>
      </c>
      <c r="N100" s="496">
        <v>2323</v>
      </c>
      <c r="O100" s="492">
        <f t="shared" si="38"/>
        <v>75.15</v>
      </c>
      <c r="P100" s="496">
        <v>335</v>
      </c>
      <c r="Q100" s="492">
        <f t="shared" si="39"/>
        <v>10.84</v>
      </c>
      <c r="R100" s="494">
        <v>11</v>
      </c>
      <c r="S100" s="273" t="s">
        <v>160</v>
      </c>
      <c r="T100" s="26"/>
      <c r="V100" s="18"/>
      <c r="X100" s="18"/>
      <c r="Z100" s="18"/>
      <c r="AB100" s="18"/>
    </row>
    <row r="101" spans="1:28" ht="14.25">
      <c r="A101" s="266"/>
      <c r="B101" s="272" t="s">
        <v>161</v>
      </c>
      <c r="C101" s="749">
        <f t="shared" si="34"/>
        <v>1240</v>
      </c>
      <c r="D101" s="753">
        <v>401</v>
      </c>
      <c r="E101" s="492">
        <f t="shared" si="40"/>
        <v>32.34</v>
      </c>
      <c r="F101" s="753">
        <v>817</v>
      </c>
      <c r="G101" s="492">
        <f t="shared" si="35"/>
        <v>65.89</v>
      </c>
      <c r="H101" s="753">
        <v>21</v>
      </c>
      <c r="I101" s="492">
        <f t="shared" si="36"/>
        <v>1.69</v>
      </c>
      <c r="J101" s="751">
        <v>1</v>
      </c>
      <c r="K101" s="490">
        <f t="shared" si="37"/>
        <v>744</v>
      </c>
      <c r="L101" s="496">
        <v>199</v>
      </c>
      <c r="M101" s="492">
        <f t="shared" si="41"/>
        <v>26.75</v>
      </c>
      <c r="N101" s="496">
        <v>503</v>
      </c>
      <c r="O101" s="492">
        <f t="shared" si="38"/>
        <v>67.61</v>
      </c>
      <c r="P101" s="496">
        <v>41</v>
      </c>
      <c r="Q101" s="492">
        <f t="shared" si="39"/>
        <v>5.51</v>
      </c>
      <c r="R101" s="494">
        <v>1</v>
      </c>
      <c r="S101" s="273" t="s">
        <v>161</v>
      </c>
      <c r="T101" s="26"/>
      <c r="V101" s="18"/>
      <c r="X101" s="18"/>
      <c r="Z101" s="18"/>
      <c r="AB101" s="18"/>
    </row>
    <row r="102" spans="1:28" ht="14.25">
      <c r="A102" s="266"/>
      <c r="B102" s="272" t="s">
        <v>162</v>
      </c>
      <c r="C102" s="749">
        <f t="shared" si="34"/>
        <v>3801</v>
      </c>
      <c r="D102" s="753">
        <v>764</v>
      </c>
      <c r="E102" s="492">
        <f t="shared" si="40"/>
        <v>20.1</v>
      </c>
      <c r="F102" s="753">
        <v>2818</v>
      </c>
      <c r="G102" s="492">
        <f t="shared" si="35"/>
        <v>74.14</v>
      </c>
      <c r="H102" s="753">
        <v>215</v>
      </c>
      <c r="I102" s="492">
        <f t="shared" si="36"/>
        <v>5.66</v>
      </c>
      <c r="J102" s="751">
        <v>4</v>
      </c>
      <c r="K102" s="490">
        <f t="shared" si="37"/>
        <v>3541</v>
      </c>
      <c r="L102" s="496">
        <v>424</v>
      </c>
      <c r="M102" s="492">
        <f t="shared" si="41"/>
        <v>11.97</v>
      </c>
      <c r="N102" s="496">
        <v>2825</v>
      </c>
      <c r="O102" s="492">
        <f t="shared" si="38"/>
        <v>79.78</v>
      </c>
      <c r="P102" s="496">
        <v>284</v>
      </c>
      <c r="Q102" s="492">
        <f t="shared" si="39"/>
        <v>8.02</v>
      </c>
      <c r="R102" s="494">
        <v>8</v>
      </c>
      <c r="S102" s="273" t="s">
        <v>162</v>
      </c>
      <c r="T102" s="26"/>
      <c r="V102" s="18"/>
      <c r="X102" s="18"/>
      <c r="Z102" s="18"/>
      <c r="AB102" s="18"/>
    </row>
    <row r="103" spans="1:28" ht="14.25">
      <c r="A103" s="266"/>
      <c r="B103" s="272" t="s">
        <v>163</v>
      </c>
      <c r="C103" s="749">
        <f t="shared" si="34"/>
        <v>920</v>
      </c>
      <c r="D103" s="753">
        <v>232</v>
      </c>
      <c r="E103" s="492">
        <f t="shared" si="40"/>
        <v>25.22</v>
      </c>
      <c r="F103" s="753">
        <v>632</v>
      </c>
      <c r="G103" s="492">
        <f t="shared" si="35"/>
        <v>68.7</v>
      </c>
      <c r="H103" s="753">
        <v>55</v>
      </c>
      <c r="I103" s="492">
        <f t="shared" si="36"/>
        <v>5.98</v>
      </c>
      <c r="J103" s="751">
        <v>1</v>
      </c>
      <c r="K103" s="490">
        <f t="shared" si="37"/>
        <v>2070</v>
      </c>
      <c r="L103" s="496">
        <v>587</v>
      </c>
      <c r="M103" s="492">
        <f t="shared" si="41"/>
        <v>28.36</v>
      </c>
      <c r="N103" s="496">
        <v>1369</v>
      </c>
      <c r="O103" s="492">
        <f t="shared" si="38"/>
        <v>66.14</v>
      </c>
      <c r="P103" s="496">
        <v>101</v>
      </c>
      <c r="Q103" s="492">
        <f t="shared" si="39"/>
        <v>4.88</v>
      </c>
      <c r="R103" s="494">
        <v>13</v>
      </c>
      <c r="S103" s="273" t="s">
        <v>163</v>
      </c>
      <c r="T103" s="26"/>
      <c r="V103" s="18"/>
      <c r="X103" s="18"/>
      <c r="Z103" s="18"/>
      <c r="AB103" s="18"/>
    </row>
    <row r="104" spans="1:28" ht="14.25">
      <c r="A104" s="266"/>
      <c r="B104" s="272" t="s">
        <v>371</v>
      </c>
      <c r="C104" s="749">
        <f t="shared" si="34"/>
        <v>364</v>
      </c>
      <c r="D104" s="753">
        <v>126</v>
      </c>
      <c r="E104" s="492">
        <f t="shared" si="40"/>
        <v>34.62</v>
      </c>
      <c r="F104" s="753">
        <v>226</v>
      </c>
      <c r="G104" s="492">
        <f t="shared" si="35"/>
        <v>62.09</v>
      </c>
      <c r="H104" s="753">
        <v>8</v>
      </c>
      <c r="I104" s="492">
        <f t="shared" si="36"/>
        <v>2.2</v>
      </c>
      <c r="J104" s="751">
        <v>4</v>
      </c>
      <c r="K104" s="490">
        <f t="shared" si="37"/>
        <v>639</v>
      </c>
      <c r="L104" s="496">
        <v>206</v>
      </c>
      <c r="M104" s="492">
        <f t="shared" si="41"/>
        <v>32.24</v>
      </c>
      <c r="N104" s="496">
        <v>404</v>
      </c>
      <c r="O104" s="492">
        <f t="shared" si="38"/>
        <v>63.22</v>
      </c>
      <c r="P104" s="496">
        <v>25</v>
      </c>
      <c r="Q104" s="492">
        <f t="shared" si="39"/>
        <v>3.91</v>
      </c>
      <c r="R104" s="494">
        <v>4</v>
      </c>
      <c r="S104" s="273" t="s">
        <v>371</v>
      </c>
      <c r="T104" s="26"/>
      <c r="V104" s="18"/>
      <c r="X104" s="18"/>
      <c r="Z104" s="18"/>
      <c r="AB104" s="18"/>
    </row>
    <row r="105" spans="1:28" ht="14.25">
      <c r="A105" s="266"/>
      <c r="B105" s="272" t="s">
        <v>372</v>
      </c>
      <c r="C105" s="758" t="s">
        <v>697</v>
      </c>
      <c r="D105" s="753" t="s">
        <v>697</v>
      </c>
      <c r="E105" s="759" t="s">
        <v>697</v>
      </c>
      <c r="F105" s="753" t="s">
        <v>697</v>
      </c>
      <c r="G105" s="759" t="s">
        <v>697</v>
      </c>
      <c r="H105" s="753" t="s">
        <v>697</v>
      </c>
      <c r="I105" s="759" t="s">
        <v>697</v>
      </c>
      <c r="J105" s="751" t="s">
        <v>697</v>
      </c>
      <c r="K105" s="495" t="s">
        <v>697</v>
      </c>
      <c r="L105" s="496" t="s">
        <v>697</v>
      </c>
      <c r="M105" s="673" t="s">
        <v>697</v>
      </c>
      <c r="N105" s="496" t="s">
        <v>697</v>
      </c>
      <c r="O105" s="673" t="s">
        <v>697</v>
      </c>
      <c r="P105" s="496" t="s">
        <v>697</v>
      </c>
      <c r="Q105" s="673" t="s">
        <v>697</v>
      </c>
      <c r="R105" s="494" t="s">
        <v>697</v>
      </c>
      <c r="S105" s="273" t="s">
        <v>372</v>
      </c>
      <c r="T105" s="26"/>
      <c r="V105" s="18"/>
      <c r="X105" s="18"/>
      <c r="Z105" s="18"/>
      <c r="AB105" s="18"/>
    </row>
    <row r="106" spans="1:28" ht="13.5">
      <c r="A106" s="266"/>
      <c r="B106" s="264"/>
      <c r="C106" s="495"/>
      <c r="D106" s="496"/>
      <c r="E106" s="492"/>
      <c r="F106" s="496"/>
      <c r="G106" s="492"/>
      <c r="H106" s="496"/>
      <c r="I106" s="492"/>
      <c r="J106" s="494"/>
      <c r="K106" s="683"/>
      <c r="L106" s="682"/>
      <c r="M106" s="492"/>
      <c r="N106" s="682"/>
      <c r="O106" s="492"/>
      <c r="P106" s="682"/>
      <c r="Q106" s="492"/>
      <c r="R106" s="681"/>
      <c r="S106" s="265"/>
      <c r="T106" s="266"/>
      <c r="V106" s="18"/>
      <c r="X106" s="18"/>
      <c r="Z106" s="18"/>
      <c r="AB106" s="18"/>
    </row>
    <row r="107" spans="1:20" s="114" customFormat="1" ht="14.25">
      <c r="A107" s="39"/>
      <c r="B107" s="259" t="s">
        <v>374</v>
      </c>
      <c r="C107" s="746">
        <f>D107+F107+H107+J107</f>
        <v>9102</v>
      </c>
      <c r="D107" s="752">
        <v>1759</v>
      </c>
      <c r="E107" s="488">
        <f>ROUND(D107/C107*100,2)</f>
        <v>19.33</v>
      </c>
      <c r="F107" s="752">
        <v>6395</v>
      </c>
      <c r="G107" s="488">
        <f>ROUND(F107/C107*100,2)</f>
        <v>70.26</v>
      </c>
      <c r="H107" s="752">
        <v>896</v>
      </c>
      <c r="I107" s="488">
        <f>ROUND(H107/C107*100,2)</f>
        <v>9.84</v>
      </c>
      <c r="J107" s="748">
        <v>52</v>
      </c>
      <c r="K107" s="668">
        <f aca="true" t="shared" si="42" ref="K107:K113">L107+N107+P107+R107</f>
        <v>10095</v>
      </c>
      <c r="L107" s="669">
        <f>L108+L109+L110+L111+L112+L113</f>
        <v>1641</v>
      </c>
      <c r="M107" s="488">
        <f aca="true" t="shared" si="43" ref="M107:M113">ROUND(L107/K107*100,2)</f>
        <v>16.26</v>
      </c>
      <c r="N107" s="669">
        <f>N108+N109+N110+N111+N112+N113</f>
        <v>7017</v>
      </c>
      <c r="O107" s="488">
        <f aca="true" t="shared" si="44" ref="O107:O113">ROUND(N107/K107*100,2)</f>
        <v>69.51</v>
      </c>
      <c r="P107" s="669">
        <f>P108+P109+P110+P111+P112+P113</f>
        <v>1343</v>
      </c>
      <c r="Q107" s="488">
        <f aca="true" t="shared" si="45" ref="Q107:Q113">ROUND(P107/K107*100,2)</f>
        <v>13.3</v>
      </c>
      <c r="R107" s="489">
        <f>R108+R109+R110+R111+R112+R113</f>
        <v>94</v>
      </c>
      <c r="S107" s="267" t="s">
        <v>374</v>
      </c>
      <c r="T107" s="263"/>
    </row>
    <row r="108" spans="1:28" ht="14.25">
      <c r="A108" s="266"/>
      <c r="B108" s="272" t="s">
        <v>511</v>
      </c>
      <c r="C108" s="749">
        <f>D108+F108+H108+J108</f>
        <v>1449</v>
      </c>
      <c r="D108" s="753">
        <v>195</v>
      </c>
      <c r="E108" s="492">
        <f>ROUND(D108/C108*100,2)</f>
        <v>13.46</v>
      </c>
      <c r="F108" s="753">
        <v>986</v>
      </c>
      <c r="G108" s="492">
        <f>ROUND(F108/C108*100,2)</f>
        <v>68.05</v>
      </c>
      <c r="H108" s="753">
        <v>266</v>
      </c>
      <c r="I108" s="492">
        <f>ROUND(H108/C108*100,2)</f>
        <v>18.36</v>
      </c>
      <c r="J108" s="751">
        <v>2</v>
      </c>
      <c r="K108" s="490">
        <f t="shared" si="42"/>
        <v>1447</v>
      </c>
      <c r="L108" s="496">
        <v>189</v>
      </c>
      <c r="M108" s="492">
        <f t="shared" si="43"/>
        <v>13.06</v>
      </c>
      <c r="N108" s="496">
        <v>903</v>
      </c>
      <c r="O108" s="492">
        <f t="shared" si="44"/>
        <v>62.4</v>
      </c>
      <c r="P108" s="496">
        <v>345</v>
      </c>
      <c r="Q108" s="492">
        <f t="shared" si="45"/>
        <v>23.84</v>
      </c>
      <c r="R108" s="494">
        <v>10</v>
      </c>
      <c r="S108" s="273" t="s">
        <v>511</v>
      </c>
      <c r="T108" s="26"/>
      <c r="V108" s="18"/>
      <c r="X108" s="18"/>
      <c r="Z108" s="18"/>
      <c r="AB108" s="18"/>
    </row>
    <row r="109" spans="1:28" ht="14.25">
      <c r="A109" s="266"/>
      <c r="B109" s="272" t="s">
        <v>159</v>
      </c>
      <c r="C109" s="758" t="s">
        <v>697</v>
      </c>
      <c r="D109" s="753" t="s">
        <v>697</v>
      </c>
      <c r="E109" s="759" t="s">
        <v>697</v>
      </c>
      <c r="F109" s="753" t="s">
        <v>697</v>
      </c>
      <c r="G109" s="759" t="s">
        <v>697</v>
      </c>
      <c r="H109" s="753" t="s">
        <v>697</v>
      </c>
      <c r="I109" s="759" t="s">
        <v>697</v>
      </c>
      <c r="J109" s="751" t="s">
        <v>697</v>
      </c>
      <c r="K109" s="490">
        <f t="shared" si="42"/>
        <v>603</v>
      </c>
      <c r="L109" s="496">
        <v>153</v>
      </c>
      <c r="M109" s="492">
        <f t="shared" si="43"/>
        <v>25.37</v>
      </c>
      <c r="N109" s="496">
        <v>304</v>
      </c>
      <c r="O109" s="492">
        <f t="shared" si="44"/>
        <v>50.41</v>
      </c>
      <c r="P109" s="496">
        <v>135</v>
      </c>
      <c r="Q109" s="492">
        <f t="shared" si="45"/>
        <v>22.39</v>
      </c>
      <c r="R109" s="494">
        <v>11</v>
      </c>
      <c r="S109" s="273" t="s">
        <v>159</v>
      </c>
      <c r="T109" s="26"/>
      <c r="V109" s="18"/>
      <c r="X109" s="18"/>
      <c r="Z109" s="18"/>
      <c r="AB109" s="18"/>
    </row>
    <row r="110" spans="1:28" ht="14.25">
      <c r="A110" s="266"/>
      <c r="B110" s="272" t="s">
        <v>160</v>
      </c>
      <c r="C110" s="749">
        <f>D110+F110+H110+J110</f>
        <v>1122</v>
      </c>
      <c r="D110" s="753">
        <v>226</v>
      </c>
      <c r="E110" s="492">
        <f>ROUND(D110/C110*100,2)</f>
        <v>20.14</v>
      </c>
      <c r="F110" s="753">
        <v>798</v>
      </c>
      <c r="G110" s="492">
        <f>ROUND(F110/C110*100,2)</f>
        <v>71.12</v>
      </c>
      <c r="H110" s="753">
        <v>70</v>
      </c>
      <c r="I110" s="492">
        <f>ROUND(H110/C110*100,2)</f>
        <v>6.24</v>
      </c>
      <c r="J110" s="751">
        <v>28</v>
      </c>
      <c r="K110" s="490">
        <f t="shared" si="42"/>
        <v>1519</v>
      </c>
      <c r="L110" s="496">
        <v>347</v>
      </c>
      <c r="M110" s="492">
        <f t="shared" si="43"/>
        <v>22.84</v>
      </c>
      <c r="N110" s="496">
        <v>1043</v>
      </c>
      <c r="O110" s="492">
        <f t="shared" si="44"/>
        <v>68.66</v>
      </c>
      <c r="P110" s="496">
        <v>106</v>
      </c>
      <c r="Q110" s="492">
        <f t="shared" si="45"/>
        <v>6.98</v>
      </c>
      <c r="R110" s="494">
        <v>23</v>
      </c>
      <c r="S110" s="273" t="s">
        <v>160</v>
      </c>
      <c r="T110" s="26"/>
      <c r="V110" s="18"/>
      <c r="X110" s="18"/>
      <c r="Z110" s="18"/>
      <c r="AB110" s="18"/>
    </row>
    <row r="111" spans="1:28" ht="14.25">
      <c r="A111" s="266"/>
      <c r="B111" s="272" t="s">
        <v>161</v>
      </c>
      <c r="C111" s="749">
        <f>D111+F111+H111+J111</f>
        <v>1673</v>
      </c>
      <c r="D111" s="753">
        <v>308</v>
      </c>
      <c r="E111" s="492">
        <f>ROUND(D111/C111*100,2)</f>
        <v>18.41</v>
      </c>
      <c r="F111" s="753">
        <v>1205</v>
      </c>
      <c r="G111" s="492">
        <f>ROUND(F111/C111*100,2)</f>
        <v>72.03</v>
      </c>
      <c r="H111" s="753">
        <v>141</v>
      </c>
      <c r="I111" s="492">
        <f>ROUND(H111/C111*100,2)</f>
        <v>8.43</v>
      </c>
      <c r="J111" s="751">
        <v>19</v>
      </c>
      <c r="K111" s="490">
        <f t="shared" si="42"/>
        <v>1909</v>
      </c>
      <c r="L111" s="496">
        <v>332</v>
      </c>
      <c r="M111" s="492">
        <f t="shared" si="43"/>
        <v>17.39</v>
      </c>
      <c r="N111" s="496">
        <v>1314</v>
      </c>
      <c r="O111" s="492">
        <f t="shared" si="44"/>
        <v>68.83</v>
      </c>
      <c r="P111" s="496">
        <v>225</v>
      </c>
      <c r="Q111" s="492">
        <f t="shared" si="45"/>
        <v>11.79</v>
      </c>
      <c r="R111" s="494">
        <v>38</v>
      </c>
      <c r="S111" s="273" t="s">
        <v>161</v>
      </c>
      <c r="T111" s="26"/>
      <c r="V111" s="18"/>
      <c r="X111" s="18"/>
      <c r="Z111" s="18"/>
      <c r="AB111" s="18"/>
    </row>
    <row r="112" spans="1:28" ht="14.25">
      <c r="A112" s="266"/>
      <c r="B112" s="272" t="s">
        <v>162</v>
      </c>
      <c r="C112" s="749">
        <f>D112+F112+H112+J112</f>
        <v>2977</v>
      </c>
      <c r="D112" s="753">
        <v>560</v>
      </c>
      <c r="E112" s="492">
        <f>ROUND(D112/C112*100,2)</f>
        <v>18.81</v>
      </c>
      <c r="F112" s="753">
        <v>2193</v>
      </c>
      <c r="G112" s="492">
        <f>ROUND(F112/C112*100,2)</f>
        <v>73.66</v>
      </c>
      <c r="H112" s="753">
        <v>221</v>
      </c>
      <c r="I112" s="492">
        <f>ROUND(H112/C112*100,2)</f>
        <v>7.42</v>
      </c>
      <c r="J112" s="751">
        <v>3</v>
      </c>
      <c r="K112" s="490">
        <f t="shared" si="42"/>
        <v>2814</v>
      </c>
      <c r="L112" s="496">
        <v>347</v>
      </c>
      <c r="M112" s="492">
        <f t="shared" si="43"/>
        <v>12.33</v>
      </c>
      <c r="N112" s="496">
        <v>2161</v>
      </c>
      <c r="O112" s="492">
        <f t="shared" si="44"/>
        <v>76.79</v>
      </c>
      <c r="P112" s="496">
        <v>301</v>
      </c>
      <c r="Q112" s="492">
        <f t="shared" si="45"/>
        <v>10.7</v>
      </c>
      <c r="R112" s="494">
        <v>5</v>
      </c>
      <c r="S112" s="273" t="s">
        <v>162</v>
      </c>
      <c r="T112" s="26"/>
      <c r="V112" s="18"/>
      <c r="X112" s="18"/>
      <c r="Z112" s="18"/>
      <c r="AB112" s="18"/>
    </row>
    <row r="113" spans="1:28" ht="14.25">
      <c r="A113" s="266"/>
      <c r="B113" s="272" t="s">
        <v>163</v>
      </c>
      <c r="C113" s="749">
        <f>D113+F113+H113</f>
        <v>1881</v>
      </c>
      <c r="D113" s="753">
        <v>470</v>
      </c>
      <c r="E113" s="492">
        <f>ROUND(D113/C113*100,2)</f>
        <v>24.99</v>
      </c>
      <c r="F113" s="753">
        <v>1213</v>
      </c>
      <c r="G113" s="492">
        <f>ROUND(F113/C113*100,2)</f>
        <v>64.49</v>
      </c>
      <c r="H113" s="753">
        <v>198</v>
      </c>
      <c r="I113" s="492">
        <f>ROUND(H113/C113*100,2)</f>
        <v>10.53</v>
      </c>
      <c r="J113" s="751" t="s">
        <v>697</v>
      </c>
      <c r="K113" s="490">
        <f t="shared" si="42"/>
        <v>1803</v>
      </c>
      <c r="L113" s="496">
        <v>273</v>
      </c>
      <c r="M113" s="492">
        <f t="shared" si="43"/>
        <v>15.14</v>
      </c>
      <c r="N113" s="496">
        <v>1292</v>
      </c>
      <c r="O113" s="492">
        <f t="shared" si="44"/>
        <v>71.66</v>
      </c>
      <c r="P113" s="496">
        <v>231</v>
      </c>
      <c r="Q113" s="492">
        <f t="shared" si="45"/>
        <v>12.81</v>
      </c>
      <c r="R113" s="494">
        <v>7</v>
      </c>
      <c r="S113" s="273" t="s">
        <v>163</v>
      </c>
      <c r="T113" s="26"/>
      <c r="V113" s="18"/>
      <c r="X113" s="18"/>
      <c r="Z113" s="18"/>
      <c r="AB113" s="18"/>
    </row>
    <row r="114" spans="1:28" ht="14.25">
      <c r="A114" s="266"/>
      <c r="B114" s="272" t="s">
        <v>371</v>
      </c>
      <c r="C114" s="758" t="s">
        <v>697</v>
      </c>
      <c r="D114" s="753" t="s">
        <v>697</v>
      </c>
      <c r="E114" s="759" t="s">
        <v>697</v>
      </c>
      <c r="F114" s="753" t="s">
        <v>697</v>
      </c>
      <c r="G114" s="759" t="s">
        <v>697</v>
      </c>
      <c r="H114" s="753" t="s">
        <v>697</v>
      </c>
      <c r="I114" s="759" t="s">
        <v>697</v>
      </c>
      <c r="J114" s="751" t="s">
        <v>697</v>
      </c>
      <c r="K114" s="495" t="s">
        <v>697</v>
      </c>
      <c r="L114" s="496" t="s">
        <v>697</v>
      </c>
      <c r="M114" s="673" t="s">
        <v>697</v>
      </c>
      <c r="N114" s="496" t="s">
        <v>697</v>
      </c>
      <c r="O114" s="673" t="s">
        <v>697</v>
      </c>
      <c r="P114" s="496" t="s">
        <v>697</v>
      </c>
      <c r="Q114" s="673" t="s">
        <v>697</v>
      </c>
      <c r="R114" s="494" t="s">
        <v>697</v>
      </c>
      <c r="S114" s="273" t="s">
        <v>371</v>
      </c>
      <c r="T114" s="26"/>
      <c r="V114" s="18"/>
      <c r="X114" s="18"/>
      <c r="Z114" s="18"/>
      <c r="AB114" s="18"/>
    </row>
    <row r="115" spans="1:28" ht="14.25">
      <c r="A115" s="266"/>
      <c r="B115" s="272"/>
      <c r="C115" s="758"/>
      <c r="D115" s="496"/>
      <c r="E115" s="492"/>
      <c r="F115" s="496"/>
      <c r="G115" s="492"/>
      <c r="H115" s="496"/>
      <c r="I115" s="492"/>
      <c r="J115" s="494"/>
      <c r="K115" s="683"/>
      <c r="L115" s="682"/>
      <c r="M115" s="492"/>
      <c r="N115" s="682"/>
      <c r="O115" s="492"/>
      <c r="P115" s="682"/>
      <c r="Q115" s="492"/>
      <c r="R115" s="681"/>
      <c r="S115" s="265"/>
      <c r="T115" s="271"/>
      <c r="V115" s="18"/>
      <c r="X115" s="18"/>
      <c r="Z115" s="18"/>
      <c r="AB115" s="18"/>
    </row>
    <row r="116" spans="1:20" s="114" customFormat="1" ht="14.25">
      <c r="A116" s="39"/>
      <c r="B116" s="259" t="s">
        <v>370</v>
      </c>
      <c r="C116" s="746">
        <f aca="true" t="shared" si="46" ref="C116:C124">D116+F116+H116+J116</f>
        <v>14155</v>
      </c>
      <c r="D116" s="752">
        <v>3227</v>
      </c>
      <c r="E116" s="488">
        <f aca="true" t="shared" si="47" ref="E116:E124">ROUND(D116/C116*100,2)</f>
        <v>22.8</v>
      </c>
      <c r="F116" s="752">
        <v>9422</v>
      </c>
      <c r="G116" s="488">
        <f aca="true" t="shared" si="48" ref="G116:G125">ROUND(F116/C116*100,2)</f>
        <v>66.56</v>
      </c>
      <c r="H116" s="752">
        <v>1481</v>
      </c>
      <c r="I116" s="488">
        <f aca="true" t="shared" si="49" ref="I116:I125">ROUND(H116/C116*100,2)</f>
        <v>10.46</v>
      </c>
      <c r="J116" s="748">
        <v>25</v>
      </c>
      <c r="K116" s="668">
        <v>14654</v>
      </c>
      <c r="L116" s="669">
        <f>L117+L118+L119+L120+L121+L122+L123+L124</f>
        <v>2629</v>
      </c>
      <c r="M116" s="488">
        <f aca="true" t="shared" si="50" ref="M116:M124">ROUND(L116/K116*100,2)</f>
        <v>17.94</v>
      </c>
      <c r="N116" s="669">
        <v>10081</v>
      </c>
      <c r="O116" s="488">
        <f aca="true" t="shared" si="51" ref="O116:O124">ROUND(N116/K116*100,2)</f>
        <v>68.79</v>
      </c>
      <c r="P116" s="669">
        <v>1865</v>
      </c>
      <c r="Q116" s="488">
        <f aca="true" t="shared" si="52" ref="Q116:Q124">ROUND(P116/K116*100,2)</f>
        <v>12.73</v>
      </c>
      <c r="R116" s="489">
        <v>79</v>
      </c>
      <c r="S116" s="267" t="s">
        <v>370</v>
      </c>
      <c r="T116" s="263"/>
    </row>
    <row r="117" spans="1:28" ht="14.25">
      <c r="A117" s="266"/>
      <c r="B117" s="272" t="s">
        <v>511</v>
      </c>
      <c r="C117" s="749">
        <f t="shared" si="46"/>
        <v>1515</v>
      </c>
      <c r="D117" s="753">
        <v>244</v>
      </c>
      <c r="E117" s="492">
        <f t="shared" si="47"/>
        <v>16.11</v>
      </c>
      <c r="F117" s="753">
        <v>1042</v>
      </c>
      <c r="G117" s="492">
        <f t="shared" si="48"/>
        <v>68.78</v>
      </c>
      <c r="H117" s="753">
        <v>225</v>
      </c>
      <c r="I117" s="492">
        <f t="shared" si="49"/>
        <v>14.85</v>
      </c>
      <c r="J117" s="751">
        <v>4</v>
      </c>
      <c r="K117" s="490">
        <f aca="true" t="shared" si="53" ref="K117:K124">L117+N117+P117+R117</f>
        <v>2105</v>
      </c>
      <c r="L117" s="496">
        <v>353</v>
      </c>
      <c r="M117" s="492">
        <f t="shared" si="50"/>
        <v>16.77</v>
      </c>
      <c r="N117" s="496">
        <v>1450</v>
      </c>
      <c r="O117" s="492">
        <f t="shared" si="51"/>
        <v>68.88</v>
      </c>
      <c r="P117" s="496">
        <v>281</v>
      </c>
      <c r="Q117" s="492">
        <f t="shared" si="52"/>
        <v>13.35</v>
      </c>
      <c r="R117" s="494">
        <v>21</v>
      </c>
      <c r="S117" s="273" t="s">
        <v>511</v>
      </c>
      <c r="T117" s="26"/>
      <c r="V117" s="18"/>
      <c r="X117" s="18"/>
      <c r="Z117" s="18"/>
      <c r="AB117" s="18"/>
    </row>
    <row r="118" spans="1:28" ht="14.25">
      <c r="A118" s="266"/>
      <c r="B118" s="272" t="s">
        <v>159</v>
      </c>
      <c r="C118" s="749">
        <f t="shared" si="46"/>
        <v>1165</v>
      </c>
      <c r="D118" s="753">
        <v>260</v>
      </c>
      <c r="E118" s="492">
        <f t="shared" si="47"/>
        <v>22.32</v>
      </c>
      <c r="F118" s="753">
        <v>756</v>
      </c>
      <c r="G118" s="492">
        <f t="shared" si="48"/>
        <v>64.89</v>
      </c>
      <c r="H118" s="753">
        <v>147</v>
      </c>
      <c r="I118" s="492">
        <f t="shared" si="49"/>
        <v>12.62</v>
      </c>
      <c r="J118" s="751">
        <v>2</v>
      </c>
      <c r="K118" s="490">
        <f t="shared" si="53"/>
        <v>1085</v>
      </c>
      <c r="L118" s="496">
        <v>193</v>
      </c>
      <c r="M118" s="492">
        <f t="shared" si="50"/>
        <v>17.79</v>
      </c>
      <c r="N118" s="496">
        <v>698</v>
      </c>
      <c r="O118" s="492">
        <f t="shared" si="51"/>
        <v>64.33</v>
      </c>
      <c r="P118" s="496">
        <v>193</v>
      </c>
      <c r="Q118" s="492">
        <f t="shared" si="52"/>
        <v>17.79</v>
      </c>
      <c r="R118" s="494">
        <v>1</v>
      </c>
      <c r="S118" s="273" t="s">
        <v>159</v>
      </c>
      <c r="T118" s="26"/>
      <c r="V118" s="18"/>
      <c r="X118" s="18"/>
      <c r="Z118" s="18"/>
      <c r="AB118" s="18"/>
    </row>
    <row r="119" spans="1:28" ht="14.25">
      <c r="A119" s="266"/>
      <c r="B119" s="272" t="s">
        <v>160</v>
      </c>
      <c r="C119" s="749">
        <f t="shared" si="46"/>
        <v>1168</v>
      </c>
      <c r="D119" s="753">
        <v>159</v>
      </c>
      <c r="E119" s="492">
        <f t="shared" si="47"/>
        <v>13.61</v>
      </c>
      <c r="F119" s="753">
        <v>821</v>
      </c>
      <c r="G119" s="492">
        <f t="shared" si="48"/>
        <v>70.29</v>
      </c>
      <c r="H119" s="753">
        <v>184</v>
      </c>
      <c r="I119" s="492">
        <f t="shared" si="49"/>
        <v>15.75</v>
      </c>
      <c r="J119" s="751">
        <v>4</v>
      </c>
      <c r="K119" s="490">
        <f t="shared" si="53"/>
        <v>1284</v>
      </c>
      <c r="L119" s="496">
        <v>189</v>
      </c>
      <c r="M119" s="492">
        <f t="shared" si="50"/>
        <v>14.72</v>
      </c>
      <c r="N119" s="496">
        <v>853</v>
      </c>
      <c r="O119" s="492">
        <f t="shared" si="51"/>
        <v>66.43</v>
      </c>
      <c r="P119" s="496">
        <v>227</v>
      </c>
      <c r="Q119" s="492">
        <f t="shared" si="52"/>
        <v>17.68</v>
      </c>
      <c r="R119" s="494">
        <v>15</v>
      </c>
      <c r="S119" s="273" t="s">
        <v>160</v>
      </c>
      <c r="T119" s="26"/>
      <c r="V119" s="18"/>
      <c r="X119" s="18"/>
      <c r="Z119" s="18"/>
      <c r="AB119" s="18"/>
    </row>
    <row r="120" spans="1:28" ht="14.25">
      <c r="A120" s="266"/>
      <c r="B120" s="272" t="s">
        <v>161</v>
      </c>
      <c r="C120" s="749">
        <f t="shared" si="46"/>
        <v>2457</v>
      </c>
      <c r="D120" s="753">
        <v>813</v>
      </c>
      <c r="E120" s="492">
        <f t="shared" si="47"/>
        <v>33.09</v>
      </c>
      <c r="F120" s="753">
        <v>1543</v>
      </c>
      <c r="G120" s="492">
        <f t="shared" si="48"/>
        <v>62.8</v>
      </c>
      <c r="H120" s="753">
        <v>96</v>
      </c>
      <c r="I120" s="492">
        <f t="shared" si="49"/>
        <v>3.91</v>
      </c>
      <c r="J120" s="751">
        <v>5</v>
      </c>
      <c r="K120" s="490">
        <f t="shared" si="53"/>
        <v>2433</v>
      </c>
      <c r="L120" s="496">
        <v>569</v>
      </c>
      <c r="M120" s="492">
        <f t="shared" si="50"/>
        <v>23.39</v>
      </c>
      <c r="N120" s="496">
        <v>1718</v>
      </c>
      <c r="O120" s="492">
        <f t="shared" si="51"/>
        <v>70.61</v>
      </c>
      <c r="P120" s="496">
        <v>136</v>
      </c>
      <c r="Q120" s="492">
        <f t="shared" si="52"/>
        <v>5.59</v>
      </c>
      <c r="R120" s="494">
        <v>10</v>
      </c>
      <c r="S120" s="273" t="s">
        <v>161</v>
      </c>
      <c r="T120" s="26"/>
      <c r="V120" s="18"/>
      <c r="X120" s="18"/>
      <c r="Z120" s="18"/>
      <c r="AB120" s="18"/>
    </row>
    <row r="121" spans="1:28" ht="14.25">
      <c r="A121" s="266"/>
      <c r="B121" s="272" t="s">
        <v>162</v>
      </c>
      <c r="C121" s="749">
        <f t="shared" si="46"/>
        <v>3576</v>
      </c>
      <c r="D121" s="753">
        <v>631</v>
      </c>
      <c r="E121" s="492">
        <f t="shared" si="47"/>
        <v>17.65</v>
      </c>
      <c r="F121" s="753">
        <v>2657</v>
      </c>
      <c r="G121" s="492">
        <f t="shared" si="48"/>
        <v>74.3</v>
      </c>
      <c r="H121" s="753">
        <v>282</v>
      </c>
      <c r="I121" s="492">
        <f t="shared" si="49"/>
        <v>7.89</v>
      </c>
      <c r="J121" s="751">
        <v>6</v>
      </c>
      <c r="K121" s="490">
        <f t="shared" si="53"/>
        <v>3334</v>
      </c>
      <c r="L121" s="496">
        <v>380</v>
      </c>
      <c r="M121" s="492">
        <f t="shared" si="50"/>
        <v>11.4</v>
      </c>
      <c r="N121" s="496">
        <v>2572</v>
      </c>
      <c r="O121" s="492">
        <f t="shared" si="51"/>
        <v>77.14</v>
      </c>
      <c r="P121" s="496">
        <v>366</v>
      </c>
      <c r="Q121" s="492">
        <f t="shared" si="52"/>
        <v>10.98</v>
      </c>
      <c r="R121" s="494">
        <v>16</v>
      </c>
      <c r="S121" s="273" t="s">
        <v>162</v>
      </c>
      <c r="T121" s="26"/>
      <c r="V121" s="18"/>
      <c r="X121" s="18"/>
      <c r="Z121" s="18"/>
      <c r="AB121" s="18"/>
    </row>
    <row r="122" spans="1:28" ht="14.25">
      <c r="A122" s="266"/>
      <c r="B122" s="272" t="s">
        <v>163</v>
      </c>
      <c r="C122" s="749">
        <f t="shared" si="46"/>
        <v>1222</v>
      </c>
      <c r="D122" s="753">
        <v>200</v>
      </c>
      <c r="E122" s="492">
        <f t="shared" si="47"/>
        <v>16.37</v>
      </c>
      <c r="F122" s="753">
        <v>830</v>
      </c>
      <c r="G122" s="492">
        <f t="shared" si="48"/>
        <v>67.92</v>
      </c>
      <c r="H122" s="753">
        <v>191</v>
      </c>
      <c r="I122" s="492">
        <f t="shared" si="49"/>
        <v>15.63</v>
      </c>
      <c r="J122" s="751">
        <v>1</v>
      </c>
      <c r="K122" s="490">
        <f t="shared" si="53"/>
        <v>1292</v>
      </c>
      <c r="L122" s="496">
        <v>206</v>
      </c>
      <c r="M122" s="492">
        <f t="shared" si="50"/>
        <v>15.94</v>
      </c>
      <c r="N122" s="496">
        <v>835</v>
      </c>
      <c r="O122" s="492">
        <f t="shared" si="51"/>
        <v>64.63</v>
      </c>
      <c r="P122" s="496">
        <v>246</v>
      </c>
      <c r="Q122" s="492">
        <f t="shared" si="52"/>
        <v>19.04</v>
      </c>
      <c r="R122" s="494">
        <v>5</v>
      </c>
      <c r="S122" s="273" t="s">
        <v>163</v>
      </c>
      <c r="T122" s="26"/>
      <c r="V122" s="18"/>
      <c r="X122" s="18"/>
      <c r="Z122" s="18"/>
      <c r="AB122" s="18"/>
    </row>
    <row r="123" spans="1:28" ht="14.25">
      <c r="A123" s="266"/>
      <c r="B123" s="272" t="s">
        <v>371</v>
      </c>
      <c r="C123" s="749">
        <f t="shared" si="46"/>
        <v>1046</v>
      </c>
      <c r="D123" s="753">
        <v>266</v>
      </c>
      <c r="E123" s="492">
        <f t="shared" si="47"/>
        <v>25.43</v>
      </c>
      <c r="F123" s="753">
        <v>715</v>
      </c>
      <c r="G123" s="492">
        <f t="shared" si="48"/>
        <v>68.36</v>
      </c>
      <c r="H123" s="753">
        <v>63</v>
      </c>
      <c r="I123" s="492">
        <f t="shared" si="49"/>
        <v>6.02</v>
      </c>
      <c r="J123" s="751">
        <v>2</v>
      </c>
      <c r="K123" s="490">
        <f t="shared" si="53"/>
        <v>1021</v>
      </c>
      <c r="L123" s="496">
        <v>144</v>
      </c>
      <c r="M123" s="492">
        <f t="shared" si="50"/>
        <v>14.1</v>
      </c>
      <c r="N123" s="496">
        <v>790</v>
      </c>
      <c r="O123" s="492">
        <f t="shared" si="51"/>
        <v>77.38</v>
      </c>
      <c r="P123" s="496">
        <v>83</v>
      </c>
      <c r="Q123" s="492">
        <f t="shared" si="52"/>
        <v>8.13</v>
      </c>
      <c r="R123" s="494">
        <v>4</v>
      </c>
      <c r="S123" s="273" t="s">
        <v>371</v>
      </c>
      <c r="T123" s="26"/>
      <c r="V123" s="18"/>
      <c r="X123" s="18"/>
      <c r="Z123" s="18"/>
      <c r="AB123" s="18"/>
    </row>
    <row r="124" spans="1:28" ht="14.25">
      <c r="A124" s="266"/>
      <c r="B124" s="272" t="s">
        <v>372</v>
      </c>
      <c r="C124" s="749">
        <f t="shared" si="46"/>
        <v>1760</v>
      </c>
      <c r="D124" s="753">
        <v>654</v>
      </c>
      <c r="E124" s="492">
        <f t="shared" si="47"/>
        <v>37.16</v>
      </c>
      <c r="F124" s="753">
        <v>1052</v>
      </c>
      <c r="G124" s="492">
        <f t="shared" si="48"/>
        <v>59.77</v>
      </c>
      <c r="H124" s="753">
        <v>53</v>
      </c>
      <c r="I124" s="492">
        <f t="shared" si="49"/>
        <v>3.01</v>
      </c>
      <c r="J124" s="751">
        <v>1</v>
      </c>
      <c r="K124" s="490">
        <f t="shared" si="53"/>
        <v>2100</v>
      </c>
      <c r="L124" s="496">
        <v>595</v>
      </c>
      <c r="M124" s="492">
        <f t="shared" si="50"/>
        <v>28.33</v>
      </c>
      <c r="N124" s="496">
        <v>1165</v>
      </c>
      <c r="O124" s="492">
        <f t="shared" si="51"/>
        <v>55.48</v>
      </c>
      <c r="P124" s="496">
        <v>333</v>
      </c>
      <c r="Q124" s="492">
        <f t="shared" si="52"/>
        <v>15.86</v>
      </c>
      <c r="R124" s="494">
        <v>7</v>
      </c>
      <c r="S124" s="273" t="s">
        <v>372</v>
      </c>
      <c r="T124" s="26"/>
      <c r="V124" s="18"/>
      <c r="X124" s="18"/>
      <c r="Z124" s="18"/>
      <c r="AB124" s="18"/>
    </row>
    <row r="125" spans="1:28" ht="14.25">
      <c r="A125" s="266"/>
      <c r="B125" s="272" t="s">
        <v>373</v>
      </c>
      <c r="C125" s="749">
        <f>F125+H125</f>
        <v>246</v>
      </c>
      <c r="D125" s="753" t="s">
        <v>156</v>
      </c>
      <c r="E125" s="759" t="s">
        <v>156</v>
      </c>
      <c r="F125" s="753">
        <v>6</v>
      </c>
      <c r="G125" s="492">
        <f t="shared" si="48"/>
        <v>2.44</v>
      </c>
      <c r="H125" s="753">
        <v>240</v>
      </c>
      <c r="I125" s="492">
        <f t="shared" si="49"/>
        <v>97.56</v>
      </c>
      <c r="J125" s="751" t="s">
        <v>156</v>
      </c>
      <c r="K125" s="668" t="s">
        <v>376</v>
      </c>
      <c r="L125" s="669" t="s">
        <v>376</v>
      </c>
      <c r="M125" s="672" t="s">
        <v>376</v>
      </c>
      <c r="N125" s="669" t="s">
        <v>376</v>
      </c>
      <c r="O125" s="508" t="s">
        <v>376</v>
      </c>
      <c r="P125" s="669" t="s">
        <v>376</v>
      </c>
      <c r="Q125" s="508" t="s">
        <v>376</v>
      </c>
      <c r="R125" s="489" t="s">
        <v>376</v>
      </c>
      <c r="S125" s="273" t="s">
        <v>373</v>
      </c>
      <c r="T125" s="26"/>
      <c r="V125" s="18"/>
      <c r="X125" s="18"/>
      <c r="Z125" s="18"/>
      <c r="AB125" s="18"/>
    </row>
    <row r="126" spans="1:28" ht="14.25">
      <c r="A126" s="266"/>
      <c r="B126" s="272"/>
      <c r="C126" s="758"/>
      <c r="D126" s="496"/>
      <c r="E126" s="492"/>
      <c r="F126" s="496"/>
      <c r="G126" s="492"/>
      <c r="H126" s="496"/>
      <c r="I126" s="492"/>
      <c r="J126" s="494"/>
      <c r="K126" s="495"/>
      <c r="L126" s="496"/>
      <c r="M126" s="492"/>
      <c r="N126" s="496"/>
      <c r="O126" s="492"/>
      <c r="P126" s="496"/>
      <c r="Q126" s="492"/>
      <c r="R126" s="494"/>
      <c r="S126" s="265"/>
      <c r="T126" s="271"/>
      <c r="V126" s="18"/>
      <c r="X126" s="18"/>
      <c r="Z126" s="18"/>
      <c r="AB126" s="18"/>
    </row>
    <row r="127" spans="1:20" s="114" customFormat="1" ht="14.25">
      <c r="A127" s="39"/>
      <c r="B127" s="259" t="s">
        <v>94</v>
      </c>
      <c r="C127" s="746" t="s">
        <v>376</v>
      </c>
      <c r="D127" s="752" t="s">
        <v>376</v>
      </c>
      <c r="E127" s="757" t="s">
        <v>376</v>
      </c>
      <c r="F127" s="752" t="s">
        <v>376</v>
      </c>
      <c r="G127" s="508" t="s">
        <v>376</v>
      </c>
      <c r="H127" s="752" t="s">
        <v>376</v>
      </c>
      <c r="I127" s="508" t="s">
        <v>376</v>
      </c>
      <c r="J127" s="748" t="s">
        <v>376</v>
      </c>
      <c r="K127" s="668" t="s">
        <v>376</v>
      </c>
      <c r="L127" s="669" t="s">
        <v>376</v>
      </c>
      <c r="M127" s="672" t="s">
        <v>376</v>
      </c>
      <c r="N127" s="669" t="s">
        <v>376</v>
      </c>
      <c r="O127" s="508" t="s">
        <v>376</v>
      </c>
      <c r="P127" s="669" t="s">
        <v>376</v>
      </c>
      <c r="Q127" s="508" t="s">
        <v>376</v>
      </c>
      <c r="R127" s="489" t="s">
        <v>376</v>
      </c>
      <c r="S127" s="267" t="s">
        <v>94</v>
      </c>
      <c r="T127" s="263"/>
    </row>
    <row r="128" spans="1:20" s="114" customFormat="1" ht="15" thickBot="1">
      <c r="A128" s="464"/>
      <c r="B128" s="465" t="s">
        <v>95</v>
      </c>
      <c r="C128" s="760" t="s">
        <v>697</v>
      </c>
      <c r="D128" s="761" t="s">
        <v>697</v>
      </c>
      <c r="E128" s="762" t="s">
        <v>697</v>
      </c>
      <c r="F128" s="761" t="s">
        <v>697</v>
      </c>
      <c r="G128" s="762" t="s">
        <v>697</v>
      </c>
      <c r="H128" s="761" t="s">
        <v>697</v>
      </c>
      <c r="I128" s="762" t="s">
        <v>697</v>
      </c>
      <c r="J128" s="763" t="s">
        <v>697</v>
      </c>
      <c r="K128" s="674" t="s">
        <v>376</v>
      </c>
      <c r="L128" s="675" t="s">
        <v>376</v>
      </c>
      <c r="M128" s="676" t="s">
        <v>376</v>
      </c>
      <c r="N128" s="675" t="s">
        <v>376</v>
      </c>
      <c r="O128" s="676" t="s">
        <v>376</v>
      </c>
      <c r="P128" s="675" t="s">
        <v>376</v>
      </c>
      <c r="Q128" s="676" t="s">
        <v>376</v>
      </c>
      <c r="R128" s="677" t="s">
        <v>376</v>
      </c>
      <c r="S128" s="277" t="s">
        <v>95</v>
      </c>
      <c r="T128" s="276"/>
    </row>
    <row r="129" spans="1:27" ht="13.5">
      <c r="A129" s="278" t="s">
        <v>796</v>
      </c>
      <c r="B129" s="278"/>
      <c r="C129" s="278"/>
      <c r="D129" s="278"/>
      <c r="E129" s="278"/>
      <c r="F129" s="278"/>
      <c r="G129" s="278"/>
      <c r="H129" s="278"/>
      <c r="I129" s="278"/>
      <c r="J129" s="278"/>
      <c r="K129" s="275"/>
      <c r="L129" s="275"/>
      <c r="M129" s="274"/>
      <c r="N129" s="275"/>
      <c r="O129" s="274"/>
      <c r="P129" s="275"/>
      <c r="Q129" s="274"/>
      <c r="S129" s="275"/>
      <c r="T129" s="118" t="s">
        <v>166</v>
      </c>
      <c r="U129" s="274"/>
      <c r="V129" s="275"/>
      <c r="W129" s="274"/>
      <c r="X129" s="275"/>
      <c r="Y129" s="274"/>
      <c r="AA129" s="274"/>
    </row>
    <row r="130" spans="1:28" ht="13.5">
      <c r="A130" s="274"/>
      <c r="B130" s="274"/>
      <c r="C130" s="274"/>
      <c r="D130" s="274"/>
      <c r="E130" s="274"/>
      <c r="F130" s="274"/>
      <c r="G130" s="274"/>
      <c r="H130" s="274"/>
      <c r="I130" s="274"/>
      <c r="J130" s="274"/>
      <c r="K130" s="275"/>
      <c r="L130" s="275"/>
      <c r="M130" s="274"/>
      <c r="N130" s="275"/>
      <c r="O130" s="274"/>
      <c r="P130" s="275"/>
      <c r="Q130" s="274"/>
      <c r="S130" s="275"/>
      <c r="T130" s="275"/>
      <c r="U130" s="274"/>
      <c r="V130" s="275"/>
      <c r="W130" s="274"/>
      <c r="X130" s="275"/>
      <c r="Y130" s="274"/>
      <c r="AA130" s="274"/>
      <c r="AB130" s="266"/>
    </row>
  </sheetData>
  <sheetProtection/>
  <mergeCells count="16">
    <mergeCell ref="A72:B74"/>
    <mergeCell ref="A3:B5"/>
    <mergeCell ref="K3:R3"/>
    <mergeCell ref="K72:R72"/>
    <mergeCell ref="K4:K5"/>
    <mergeCell ref="R4:R5"/>
    <mergeCell ref="C3:J3"/>
    <mergeCell ref="S3:T5"/>
    <mergeCell ref="C4:C5"/>
    <mergeCell ref="J4:J5"/>
    <mergeCell ref="C72:J72"/>
    <mergeCell ref="S72:T74"/>
    <mergeCell ref="C73:C74"/>
    <mergeCell ref="J73:J74"/>
    <mergeCell ref="K73:K74"/>
    <mergeCell ref="R73:R74"/>
  </mergeCells>
  <printOptions horizontalCentered="1"/>
  <pageMargins left="0.7874015748031497" right="0.7874015748031497" top="0.7874015748031497" bottom="0.5905511811023623" header="0.5118110236220472" footer="0.5118110236220472"/>
  <pageSetup horizontalDpi="600" verticalDpi="600" orientation="landscape" paperSize="9" scale="54" r:id="rId1"/>
  <rowBreaks count="1" manualBreakCount="1">
    <brk id="70" max="19" man="1"/>
  </rowBreaks>
  <colBreaks count="1" manualBreakCount="1">
    <brk id="20" max="65535" man="1"/>
  </colBreaks>
  <ignoredErrors>
    <ignoredError sqref="M41 M45 M50 O45 O41 O50 M75 O75 M81 O81 O92 M92 M97 O97 Q97 Q107 O107 M107 M65 O65" formula="1"/>
  </ignoredErrors>
</worksheet>
</file>

<file path=xl/worksheets/sheet8.xml><?xml version="1.0" encoding="utf-8"?>
<worksheet xmlns="http://schemas.openxmlformats.org/spreadsheetml/2006/main" xmlns:r="http://schemas.openxmlformats.org/officeDocument/2006/relationships">
  <dimension ref="A1:P27"/>
  <sheetViews>
    <sheetView showGridLines="0" zoomScalePageLayoutView="0" workbookViewId="0" topLeftCell="A1">
      <selection activeCell="R16" sqref="R16"/>
    </sheetView>
  </sheetViews>
  <sheetFormatPr defaultColWidth="10.59765625" defaultRowHeight="15"/>
  <cols>
    <col min="1" max="1" width="13.59765625" style="0" customWidth="1"/>
    <col min="2" max="2" width="12.19921875" style="0" customWidth="1"/>
    <col min="3" max="3" width="12.09765625" style="0" customWidth="1"/>
    <col min="4" max="4" width="9.59765625" style="0" customWidth="1"/>
    <col min="5" max="5" width="10.5" style="0" customWidth="1"/>
    <col min="6" max="6" width="10.59765625" style="0" customWidth="1"/>
    <col min="7" max="7" width="9.69921875" style="0" customWidth="1"/>
    <col min="8" max="8" width="9.59765625" style="0" customWidth="1"/>
    <col min="9" max="9" width="8.69921875" style="0" customWidth="1"/>
    <col min="10" max="10" width="9" style="0" customWidth="1"/>
    <col min="11" max="11" width="8.8984375" style="0" customWidth="1"/>
    <col min="12" max="12" width="8.69921875" style="0" customWidth="1"/>
    <col min="13" max="15" width="9.3984375" style="0" customWidth="1"/>
  </cols>
  <sheetData>
    <row r="1" spans="1:15" ht="14.25">
      <c r="A1" s="641" t="s">
        <v>705</v>
      </c>
      <c r="B1" s="102"/>
      <c r="C1" s="102"/>
      <c r="D1" s="102"/>
      <c r="E1" s="102"/>
      <c r="F1" s="102"/>
      <c r="G1" s="102"/>
      <c r="H1" s="102"/>
      <c r="I1" s="102"/>
      <c r="J1" s="102"/>
      <c r="K1" s="102"/>
      <c r="L1" s="102"/>
      <c r="M1" s="102"/>
      <c r="N1" s="102"/>
      <c r="O1" s="102"/>
    </row>
    <row r="2" spans="1:15" ht="13.5" customHeight="1" thickBot="1">
      <c r="A2" s="81"/>
      <c r="B2" s="81"/>
      <c r="C2" s="81"/>
      <c r="D2" s="81"/>
      <c r="E2" s="81"/>
      <c r="F2" s="81"/>
      <c r="G2" s="81"/>
      <c r="H2" s="81"/>
      <c r="I2" s="81"/>
      <c r="J2" s="81"/>
      <c r="K2" s="81"/>
      <c r="L2" s="81"/>
      <c r="M2" s="81"/>
      <c r="N2" s="81"/>
      <c r="O2" s="104" t="s">
        <v>782</v>
      </c>
    </row>
    <row r="3" spans="1:15" ht="13.5" customHeight="1">
      <c r="A3" s="52"/>
      <c r="B3" s="53" t="s">
        <v>97</v>
      </c>
      <c r="C3" s="54"/>
      <c r="D3" s="53" t="s">
        <v>165</v>
      </c>
      <c r="E3" s="55"/>
      <c r="F3" s="55"/>
      <c r="G3" s="55"/>
      <c r="H3" s="55"/>
      <c r="I3" s="55"/>
      <c r="J3" s="55"/>
      <c r="K3" s="55"/>
      <c r="L3" s="55"/>
      <c r="M3" s="54"/>
      <c r="N3" s="837" t="s">
        <v>98</v>
      </c>
      <c r="O3" s="838"/>
    </row>
    <row r="4" spans="1:15" ht="13.5" customHeight="1">
      <c r="A4" s="52" t="s">
        <v>99</v>
      </c>
      <c r="B4" s="56"/>
      <c r="C4" s="57"/>
      <c r="D4" s="58" t="s">
        <v>100</v>
      </c>
      <c r="E4" s="54" t="s">
        <v>101</v>
      </c>
      <c r="F4" s="59" t="s">
        <v>102</v>
      </c>
      <c r="G4" s="40"/>
      <c r="H4" s="40"/>
      <c r="I4" s="64"/>
      <c r="J4" s="64"/>
      <c r="K4" s="44"/>
      <c r="L4" s="44"/>
      <c r="M4" s="44"/>
      <c r="N4" s="839"/>
      <c r="O4" s="840"/>
    </row>
    <row r="5" spans="1:15" ht="13.5" customHeight="1">
      <c r="A5" s="60"/>
      <c r="B5" s="61" t="s">
        <v>7</v>
      </c>
      <c r="C5" s="61" t="s">
        <v>104</v>
      </c>
      <c r="D5" s="841" t="s">
        <v>7</v>
      </c>
      <c r="E5" s="841" t="s">
        <v>104</v>
      </c>
      <c r="F5" s="47" t="s">
        <v>105</v>
      </c>
      <c r="G5" s="62" t="s">
        <v>106</v>
      </c>
      <c r="H5" s="62" t="s">
        <v>107</v>
      </c>
      <c r="I5" s="116" t="s">
        <v>108</v>
      </c>
      <c r="J5" s="116" t="s">
        <v>109</v>
      </c>
      <c r="K5" s="63" t="s">
        <v>110</v>
      </c>
      <c r="L5" s="63" t="s">
        <v>111</v>
      </c>
      <c r="M5" s="63" t="s">
        <v>112</v>
      </c>
      <c r="N5" s="841" t="s">
        <v>7</v>
      </c>
      <c r="O5" s="843" t="s">
        <v>104</v>
      </c>
    </row>
    <row r="6" spans="1:15" ht="13.5" customHeight="1">
      <c r="A6" s="65"/>
      <c r="B6" s="41"/>
      <c r="C6" s="41"/>
      <c r="D6" s="842"/>
      <c r="E6" s="842"/>
      <c r="F6" s="66" t="s">
        <v>113</v>
      </c>
      <c r="G6" s="40"/>
      <c r="H6" s="40"/>
      <c r="I6" s="41"/>
      <c r="J6" s="41"/>
      <c r="K6" s="44"/>
      <c r="L6" s="44"/>
      <c r="M6" s="44"/>
      <c r="N6" s="842"/>
      <c r="O6" s="844"/>
    </row>
    <row r="7" spans="1:15" s="67" customFormat="1" ht="13.5" customHeight="1">
      <c r="A7" s="112" t="s">
        <v>114</v>
      </c>
      <c r="B7" s="509">
        <v>80321</v>
      </c>
      <c r="C7" s="509">
        <v>171362</v>
      </c>
      <c r="D7" s="509">
        <v>80250</v>
      </c>
      <c r="E7" s="509">
        <v>169950</v>
      </c>
      <c r="F7" s="511">
        <v>2.11776</v>
      </c>
      <c r="G7" s="653">
        <v>34954</v>
      </c>
      <c r="H7" s="653">
        <v>18532</v>
      </c>
      <c r="I7" s="653">
        <v>12917</v>
      </c>
      <c r="J7" s="653">
        <v>10736</v>
      </c>
      <c r="K7" s="653">
        <v>2588</v>
      </c>
      <c r="L7" s="653">
        <v>409</v>
      </c>
      <c r="M7" s="653">
        <v>114</v>
      </c>
      <c r="N7" s="509">
        <v>71</v>
      </c>
      <c r="O7" s="509">
        <v>1412</v>
      </c>
    </row>
    <row r="8" spans="1:16" ht="13.5" customHeight="1">
      <c r="A8" s="112" t="s">
        <v>115</v>
      </c>
      <c r="B8" s="509">
        <v>5949</v>
      </c>
      <c r="C8" s="509">
        <v>10238</v>
      </c>
      <c r="D8" s="510">
        <v>5945</v>
      </c>
      <c r="E8" s="510">
        <v>10087</v>
      </c>
      <c r="F8" s="511">
        <v>1.69672</v>
      </c>
      <c r="G8" s="510">
        <v>3641</v>
      </c>
      <c r="H8" s="510">
        <v>1128</v>
      </c>
      <c r="I8" s="510">
        <v>656</v>
      </c>
      <c r="J8" s="510">
        <v>414</v>
      </c>
      <c r="K8" s="510">
        <v>82</v>
      </c>
      <c r="L8" s="510">
        <v>14</v>
      </c>
      <c r="M8" s="510">
        <v>10</v>
      </c>
      <c r="N8" s="510">
        <v>4</v>
      </c>
      <c r="O8" s="510">
        <v>151</v>
      </c>
      <c r="P8" s="198"/>
    </row>
    <row r="9" spans="1:16" ht="13.5" customHeight="1">
      <c r="A9" s="112" t="s">
        <v>116</v>
      </c>
      <c r="B9" s="509">
        <v>10821</v>
      </c>
      <c r="C9" s="509">
        <v>19250</v>
      </c>
      <c r="D9" s="510">
        <v>10820</v>
      </c>
      <c r="E9" s="510">
        <v>19249</v>
      </c>
      <c r="F9" s="511">
        <v>1.77902</v>
      </c>
      <c r="G9" s="510">
        <v>6323</v>
      </c>
      <c r="H9" s="510">
        <v>1994</v>
      </c>
      <c r="I9" s="510">
        <v>1337</v>
      </c>
      <c r="J9" s="510">
        <v>938</v>
      </c>
      <c r="K9" s="510">
        <v>199</v>
      </c>
      <c r="L9" s="510">
        <v>24</v>
      </c>
      <c r="M9" s="510">
        <v>5</v>
      </c>
      <c r="N9" s="510">
        <v>1</v>
      </c>
      <c r="O9" s="510">
        <v>1</v>
      </c>
      <c r="P9" s="198"/>
    </row>
    <row r="10" spans="1:16" ht="13.5" customHeight="1">
      <c r="A10" s="112" t="s">
        <v>117</v>
      </c>
      <c r="B10" s="509">
        <v>5847</v>
      </c>
      <c r="C10" s="509">
        <v>10412</v>
      </c>
      <c r="D10" s="510">
        <v>5846</v>
      </c>
      <c r="E10" s="510">
        <v>10356</v>
      </c>
      <c r="F10" s="511">
        <v>1.77147</v>
      </c>
      <c r="G10" s="510">
        <v>3454</v>
      </c>
      <c r="H10" s="510">
        <v>1121</v>
      </c>
      <c r="I10" s="510">
        <v>638</v>
      </c>
      <c r="J10" s="510">
        <v>469</v>
      </c>
      <c r="K10" s="510">
        <v>132</v>
      </c>
      <c r="L10" s="510">
        <v>22</v>
      </c>
      <c r="M10" s="510">
        <v>10</v>
      </c>
      <c r="N10" s="512">
        <v>1</v>
      </c>
      <c r="O10" s="512">
        <v>56</v>
      </c>
      <c r="P10" s="198"/>
    </row>
    <row r="11" spans="1:16" ht="13.5" customHeight="1">
      <c r="A11" s="112" t="s">
        <v>118</v>
      </c>
      <c r="B11" s="509">
        <v>8722</v>
      </c>
      <c r="C11" s="509">
        <v>16004</v>
      </c>
      <c r="D11" s="510">
        <v>8719</v>
      </c>
      <c r="E11" s="510">
        <v>15949</v>
      </c>
      <c r="F11" s="511">
        <v>1.82922</v>
      </c>
      <c r="G11" s="510">
        <v>4918</v>
      </c>
      <c r="H11" s="510">
        <v>1733</v>
      </c>
      <c r="I11" s="510">
        <v>1086</v>
      </c>
      <c r="J11" s="510">
        <v>710</v>
      </c>
      <c r="K11" s="510">
        <f>F11/E11</f>
        <v>0.00011469183020879053</v>
      </c>
      <c r="L11" s="510">
        <v>53</v>
      </c>
      <c r="M11" s="510">
        <v>22</v>
      </c>
      <c r="N11" s="512">
        <v>3</v>
      </c>
      <c r="O11" s="512">
        <v>55</v>
      </c>
      <c r="P11" s="684"/>
    </row>
    <row r="12" spans="1:16" ht="13.5" customHeight="1">
      <c r="A12" s="112" t="s">
        <v>119</v>
      </c>
      <c r="B12" s="509">
        <v>9360</v>
      </c>
      <c r="C12" s="509">
        <v>17623</v>
      </c>
      <c r="D12" s="510">
        <v>9328</v>
      </c>
      <c r="E12" s="510">
        <v>17441</v>
      </c>
      <c r="F12" s="511">
        <v>1.86975</v>
      </c>
      <c r="G12" s="510">
        <v>5250</v>
      </c>
      <c r="H12" s="510">
        <v>1703</v>
      </c>
      <c r="I12" s="510">
        <v>1117</v>
      </c>
      <c r="J12" s="510">
        <v>947</v>
      </c>
      <c r="K12" s="510">
        <v>249</v>
      </c>
      <c r="L12" s="510">
        <v>45</v>
      </c>
      <c r="M12" s="510">
        <v>17</v>
      </c>
      <c r="N12" s="510">
        <v>32</v>
      </c>
      <c r="O12" s="510">
        <v>182</v>
      </c>
      <c r="P12" s="198"/>
    </row>
    <row r="13" spans="1:16" ht="13.5" customHeight="1">
      <c r="A13" s="112" t="s">
        <v>120</v>
      </c>
      <c r="B13" s="509">
        <v>3380</v>
      </c>
      <c r="C13" s="509">
        <v>6393</v>
      </c>
      <c r="D13" s="510">
        <v>3374</v>
      </c>
      <c r="E13" s="510">
        <v>6370</v>
      </c>
      <c r="F13" s="511">
        <v>1.88797</v>
      </c>
      <c r="G13" s="510">
        <v>1870</v>
      </c>
      <c r="H13" s="510">
        <v>637</v>
      </c>
      <c r="I13" s="510">
        <v>408</v>
      </c>
      <c r="J13" s="510">
        <v>333</v>
      </c>
      <c r="K13" s="510">
        <v>94</v>
      </c>
      <c r="L13" s="510">
        <v>24</v>
      </c>
      <c r="M13" s="510">
        <v>8</v>
      </c>
      <c r="N13" s="512">
        <v>6</v>
      </c>
      <c r="O13" s="512">
        <v>23</v>
      </c>
      <c r="P13" s="198"/>
    </row>
    <row r="14" spans="1:16" ht="13.5" customHeight="1">
      <c r="A14" s="112" t="s">
        <v>121</v>
      </c>
      <c r="B14" s="509">
        <v>3960</v>
      </c>
      <c r="C14" s="509">
        <v>10115</v>
      </c>
      <c r="D14" s="510">
        <v>3956</v>
      </c>
      <c r="E14" s="510">
        <v>9933</v>
      </c>
      <c r="F14" s="511">
        <v>2.51087</v>
      </c>
      <c r="G14" s="510">
        <v>1164</v>
      </c>
      <c r="H14" s="510">
        <v>955</v>
      </c>
      <c r="I14" s="510">
        <v>781</v>
      </c>
      <c r="J14" s="510">
        <v>813</v>
      </c>
      <c r="K14" s="510">
        <v>200</v>
      </c>
      <c r="L14" s="510">
        <v>37</v>
      </c>
      <c r="M14" s="510">
        <v>6</v>
      </c>
      <c r="N14" s="512">
        <v>4</v>
      </c>
      <c r="O14" s="512">
        <v>182</v>
      </c>
      <c r="P14" s="684"/>
    </row>
    <row r="15" spans="1:16" ht="13.5" customHeight="1">
      <c r="A15" s="112" t="s">
        <v>122</v>
      </c>
      <c r="B15" s="509">
        <v>3984</v>
      </c>
      <c r="C15" s="509">
        <v>9498</v>
      </c>
      <c r="D15" s="510">
        <v>3983</v>
      </c>
      <c r="E15" s="510">
        <v>9493</v>
      </c>
      <c r="F15" s="511">
        <v>2.38338</v>
      </c>
      <c r="G15" s="510">
        <v>868</v>
      </c>
      <c r="H15" s="510">
        <v>1584</v>
      </c>
      <c r="I15" s="510">
        <v>830</v>
      </c>
      <c r="J15" s="510">
        <v>561</v>
      </c>
      <c r="K15" s="510">
        <v>121</v>
      </c>
      <c r="L15" s="510">
        <v>16</v>
      </c>
      <c r="M15" s="510">
        <v>3</v>
      </c>
      <c r="N15" s="512">
        <v>1</v>
      </c>
      <c r="O15" s="512">
        <v>5</v>
      </c>
      <c r="P15" s="684"/>
    </row>
    <row r="16" spans="1:16" ht="13.5" customHeight="1">
      <c r="A16" s="112" t="s">
        <v>123</v>
      </c>
      <c r="B16" s="509">
        <v>4222</v>
      </c>
      <c r="C16" s="509">
        <v>9362</v>
      </c>
      <c r="D16" s="510">
        <v>4222</v>
      </c>
      <c r="E16" s="510">
        <v>9362</v>
      </c>
      <c r="F16" s="511">
        <v>2.21743</v>
      </c>
      <c r="G16" s="510">
        <v>1419</v>
      </c>
      <c r="H16" s="510">
        <v>1326</v>
      </c>
      <c r="I16" s="510">
        <v>802</v>
      </c>
      <c r="J16" s="510">
        <v>520</v>
      </c>
      <c r="K16" s="510">
        <v>129</v>
      </c>
      <c r="L16" s="510">
        <v>24</v>
      </c>
      <c r="M16" s="510">
        <v>2</v>
      </c>
      <c r="N16" s="512" t="s">
        <v>156</v>
      </c>
      <c r="O16" s="512" t="s">
        <v>156</v>
      </c>
      <c r="P16" s="198"/>
    </row>
    <row r="17" spans="1:16" ht="13.5" customHeight="1">
      <c r="A17" s="112" t="s">
        <v>124</v>
      </c>
      <c r="B17" s="509">
        <v>2545</v>
      </c>
      <c r="C17" s="509">
        <v>6263</v>
      </c>
      <c r="D17" s="510">
        <v>2543</v>
      </c>
      <c r="E17" s="510">
        <v>6210</v>
      </c>
      <c r="F17" s="511">
        <v>2.442</v>
      </c>
      <c r="G17" s="510">
        <v>566</v>
      </c>
      <c r="H17" s="510">
        <v>927</v>
      </c>
      <c r="I17" s="510">
        <v>541</v>
      </c>
      <c r="J17" s="510">
        <v>394</v>
      </c>
      <c r="K17" s="510">
        <v>102</v>
      </c>
      <c r="L17" s="510">
        <v>10</v>
      </c>
      <c r="M17" s="510">
        <v>3</v>
      </c>
      <c r="N17" s="512">
        <v>2</v>
      </c>
      <c r="O17" s="512">
        <v>53</v>
      </c>
      <c r="P17" s="684"/>
    </row>
    <row r="18" spans="1:16" ht="13.5" customHeight="1">
      <c r="A18" s="112" t="s">
        <v>125</v>
      </c>
      <c r="B18" s="509">
        <v>3221</v>
      </c>
      <c r="C18" s="509">
        <v>5691</v>
      </c>
      <c r="D18" s="510">
        <v>3219</v>
      </c>
      <c r="E18" s="510">
        <v>5661</v>
      </c>
      <c r="F18" s="511">
        <v>1.75862</v>
      </c>
      <c r="G18" s="510">
        <v>1956</v>
      </c>
      <c r="H18" s="510">
        <v>542</v>
      </c>
      <c r="I18" s="510">
        <v>374</v>
      </c>
      <c r="J18" s="510">
        <v>258</v>
      </c>
      <c r="K18" s="510">
        <v>73</v>
      </c>
      <c r="L18" s="510">
        <v>12</v>
      </c>
      <c r="M18" s="510">
        <v>4</v>
      </c>
      <c r="N18" s="512">
        <v>2</v>
      </c>
      <c r="O18" s="512">
        <v>30</v>
      </c>
      <c r="P18" s="198"/>
    </row>
    <row r="19" spans="1:16" ht="13.5" customHeight="1">
      <c r="A19" s="112" t="s">
        <v>126</v>
      </c>
      <c r="B19" s="509">
        <v>2514</v>
      </c>
      <c r="C19" s="509">
        <v>6182</v>
      </c>
      <c r="D19" s="510">
        <v>2513</v>
      </c>
      <c r="E19" s="510">
        <v>6171</v>
      </c>
      <c r="F19" s="511">
        <v>2.45563</v>
      </c>
      <c r="G19" s="510">
        <v>654</v>
      </c>
      <c r="H19" s="510">
        <v>786</v>
      </c>
      <c r="I19" s="510">
        <v>500</v>
      </c>
      <c r="J19" s="510">
        <v>441</v>
      </c>
      <c r="K19" s="510">
        <v>114</v>
      </c>
      <c r="L19" s="510">
        <v>16</v>
      </c>
      <c r="M19" s="510">
        <v>2</v>
      </c>
      <c r="N19" s="512">
        <v>1</v>
      </c>
      <c r="O19" s="512">
        <v>11</v>
      </c>
      <c r="P19" s="198"/>
    </row>
    <row r="20" spans="1:16" ht="13.5" customHeight="1">
      <c r="A20" s="112" t="s">
        <v>127</v>
      </c>
      <c r="B20" s="509" t="s">
        <v>376</v>
      </c>
      <c r="C20" s="509" t="s">
        <v>376</v>
      </c>
      <c r="D20" s="509" t="s">
        <v>376</v>
      </c>
      <c r="E20" s="509" t="s">
        <v>376</v>
      </c>
      <c r="F20" s="509" t="s">
        <v>376</v>
      </c>
      <c r="G20" s="512" t="s">
        <v>376</v>
      </c>
      <c r="H20" s="512" t="s">
        <v>376</v>
      </c>
      <c r="I20" s="512" t="s">
        <v>376</v>
      </c>
      <c r="J20" s="512" t="s">
        <v>376</v>
      </c>
      <c r="K20" s="512" t="s">
        <v>376</v>
      </c>
      <c r="L20" s="512" t="s">
        <v>376</v>
      </c>
      <c r="M20" s="512" t="s">
        <v>376</v>
      </c>
      <c r="N20" s="512" t="s">
        <v>376</v>
      </c>
      <c r="O20" s="512" t="s">
        <v>376</v>
      </c>
      <c r="P20" s="198"/>
    </row>
    <row r="21" spans="1:16" ht="13.5" customHeight="1">
      <c r="A21" s="112" t="s">
        <v>128</v>
      </c>
      <c r="B21" s="509">
        <v>1630</v>
      </c>
      <c r="C21" s="509">
        <v>3573</v>
      </c>
      <c r="D21" s="510">
        <v>1630</v>
      </c>
      <c r="E21" s="510">
        <v>3573</v>
      </c>
      <c r="F21" s="511">
        <v>2.19202</v>
      </c>
      <c r="G21" s="510">
        <v>571</v>
      </c>
      <c r="H21" s="510">
        <v>536</v>
      </c>
      <c r="I21" s="510">
        <v>264</v>
      </c>
      <c r="J21" s="510">
        <v>184</v>
      </c>
      <c r="K21" s="510">
        <v>56</v>
      </c>
      <c r="L21" s="510">
        <v>14</v>
      </c>
      <c r="M21" s="512">
        <v>5</v>
      </c>
      <c r="N21" s="512" t="s">
        <v>534</v>
      </c>
      <c r="O21" s="512" t="s">
        <v>534</v>
      </c>
      <c r="P21" s="198"/>
    </row>
    <row r="22" spans="1:16" ht="13.5" customHeight="1">
      <c r="A22" s="112" t="s">
        <v>131</v>
      </c>
      <c r="B22" s="509">
        <v>4873</v>
      </c>
      <c r="C22" s="509">
        <v>14654</v>
      </c>
      <c r="D22" s="510">
        <v>4867</v>
      </c>
      <c r="E22" s="510">
        <v>14327</v>
      </c>
      <c r="F22" s="511">
        <v>2.9437</v>
      </c>
      <c r="G22" s="510">
        <v>663</v>
      </c>
      <c r="H22" s="510">
        <v>1141</v>
      </c>
      <c r="I22" s="510">
        <v>1298</v>
      </c>
      <c r="J22" s="510">
        <v>1399</v>
      </c>
      <c r="K22" s="510">
        <v>314</v>
      </c>
      <c r="L22" s="510">
        <v>44</v>
      </c>
      <c r="M22" s="510">
        <v>8</v>
      </c>
      <c r="N22" s="512">
        <v>6</v>
      </c>
      <c r="O22" s="512">
        <v>327</v>
      </c>
      <c r="P22" s="198"/>
    </row>
    <row r="23" spans="1:16" ht="13.5" customHeight="1">
      <c r="A23" s="112" t="s">
        <v>129</v>
      </c>
      <c r="B23" s="509">
        <v>5736</v>
      </c>
      <c r="C23" s="509">
        <v>15975</v>
      </c>
      <c r="D23" s="510">
        <v>5735</v>
      </c>
      <c r="E23" s="510">
        <v>15810</v>
      </c>
      <c r="F23" s="511">
        <v>2.75676</v>
      </c>
      <c r="G23" s="510">
        <v>1124</v>
      </c>
      <c r="H23" s="510">
        <v>1405</v>
      </c>
      <c r="I23" s="510">
        <v>1367</v>
      </c>
      <c r="J23" s="510">
        <v>1462</v>
      </c>
      <c r="K23" s="510">
        <v>340</v>
      </c>
      <c r="L23" s="510">
        <v>32</v>
      </c>
      <c r="M23" s="510">
        <v>5</v>
      </c>
      <c r="N23" s="512">
        <v>1</v>
      </c>
      <c r="O23" s="512">
        <v>165</v>
      </c>
      <c r="P23" s="198"/>
    </row>
    <row r="24" spans="1:16" ht="13.5" customHeight="1">
      <c r="A24" s="112" t="s">
        <v>130</v>
      </c>
      <c r="B24" s="509">
        <v>3523</v>
      </c>
      <c r="C24" s="509">
        <v>10095</v>
      </c>
      <c r="D24" s="510">
        <v>3520</v>
      </c>
      <c r="E24" s="510">
        <v>9928</v>
      </c>
      <c r="F24" s="511">
        <f>E24/D24</f>
        <v>2.8204545454545453</v>
      </c>
      <c r="G24" s="510">
        <v>507</v>
      </c>
      <c r="H24" s="510">
        <v>963</v>
      </c>
      <c r="I24" s="510">
        <v>1184</v>
      </c>
      <c r="J24" s="510">
        <v>1441</v>
      </c>
      <c r="K24" s="510">
        <v>355</v>
      </c>
      <c r="L24" s="510">
        <v>47</v>
      </c>
      <c r="M24" s="512">
        <v>6</v>
      </c>
      <c r="N24" s="512">
        <v>3</v>
      </c>
      <c r="O24" s="512">
        <v>167</v>
      </c>
      <c r="P24" s="198"/>
    </row>
    <row r="25" spans="1:16" ht="13.5" customHeight="1">
      <c r="A25" s="112" t="s">
        <v>132</v>
      </c>
      <c r="B25" s="509" t="s">
        <v>376</v>
      </c>
      <c r="C25" s="509" t="s">
        <v>376</v>
      </c>
      <c r="D25" s="509" t="s">
        <v>376</v>
      </c>
      <c r="E25" s="509" t="s">
        <v>376</v>
      </c>
      <c r="F25" s="509" t="s">
        <v>376</v>
      </c>
      <c r="G25" s="512" t="s">
        <v>376</v>
      </c>
      <c r="H25" s="512" t="s">
        <v>376</v>
      </c>
      <c r="I25" s="512" t="s">
        <v>376</v>
      </c>
      <c r="J25" s="512" t="s">
        <v>376</v>
      </c>
      <c r="K25" s="512" t="s">
        <v>376</v>
      </c>
      <c r="L25" s="512" t="s">
        <v>376</v>
      </c>
      <c r="M25" s="512" t="s">
        <v>376</v>
      </c>
      <c r="N25" s="512" t="s">
        <v>376</v>
      </c>
      <c r="O25" s="512" t="s">
        <v>376</v>
      </c>
      <c r="P25" s="198"/>
    </row>
    <row r="26" spans="1:16" ht="13.5" customHeight="1" thickBot="1">
      <c r="A26" s="112" t="s">
        <v>133</v>
      </c>
      <c r="B26" s="512" t="s">
        <v>376</v>
      </c>
      <c r="C26" s="512" t="s">
        <v>376</v>
      </c>
      <c r="D26" s="512" t="s">
        <v>376</v>
      </c>
      <c r="E26" s="512" t="s">
        <v>376</v>
      </c>
      <c r="F26" s="512" t="s">
        <v>376</v>
      </c>
      <c r="G26" s="512" t="s">
        <v>376</v>
      </c>
      <c r="H26" s="512" t="s">
        <v>376</v>
      </c>
      <c r="I26" s="512" t="s">
        <v>376</v>
      </c>
      <c r="J26" s="512" t="s">
        <v>376</v>
      </c>
      <c r="K26" s="512" t="s">
        <v>376</v>
      </c>
      <c r="L26" s="512" t="s">
        <v>376</v>
      </c>
      <c r="M26" s="512" t="s">
        <v>376</v>
      </c>
      <c r="N26" s="512" t="s">
        <v>376</v>
      </c>
      <c r="O26" s="512" t="s">
        <v>376</v>
      </c>
      <c r="P26" s="198"/>
    </row>
    <row r="27" spans="1:15" ht="13.5" customHeight="1">
      <c r="A27" s="90"/>
      <c r="B27" s="90"/>
      <c r="C27" s="90"/>
      <c r="D27" s="90"/>
      <c r="E27" s="90"/>
      <c r="F27" s="90"/>
      <c r="G27" s="90"/>
      <c r="H27" s="90"/>
      <c r="I27" s="90"/>
      <c r="J27" s="90"/>
      <c r="K27" s="90"/>
      <c r="L27" s="90"/>
      <c r="M27" s="90"/>
      <c r="N27" s="90"/>
      <c r="O27" s="89" t="s">
        <v>18</v>
      </c>
    </row>
  </sheetData>
  <sheetProtection/>
  <mergeCells count="5">
    <mergeCell ref="N3:O4"/>
    <mergeCell ref="D5:D6"/>
    <mergeCell ref="E5:E6"/>
    <mergeCell ref="N5:N6"/>
    <mergeCell ref="O5:O6"/>
  </mergeCells>
  <printOptions horizontalCentered="1"/>
  <pageMargins left="0.7874015748031497" right="0.7874015748031497" top="0.984251968503937" bottom="0.984251968503937"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AB20"/>
  <sheetViews>
    <sheetView showGridLines="0" zoomScalePageLayoutView="0" workbookViewId="0" topLeftCell="G1">
      <selection activeCell="S30" sqref="S30"/>
    </sheetView>
  </sheetViews>
  <sheetFormatPr defaultColWidth="8.796875" defaultRowHeight="15"/>
  <cols>
    <col min="1" max="6" width="0" style="244" hidden="1" customWidth="1"/>
    <col min="7" max="7" width="30.3984375" style="244" customWidth="1"/>
    <col min="8" max="10" width="6.69921875" style="244" customWidth="1"/>
    <col min="11" max="11" width="6.69921875" style="252" customWidth="1"/>
    <col min="12" max="28" width="6.69921875" style="244" customWidth="1"/>
    <col min="29" max="16384" width="9" style="244" customWidth="1"/>
  </cols>
  <sheetData>
    <row r="1" spans="7:27" ht="31.5" customHeight="1">
      <c r="G1" s="856" t="s">
        <v>512</v>
      </c>
      <c r="H1" s="856"/>
      <c r="I1" s="856"/>
      <c r="J1" s="856"/>
      <c r="K1" s="856"/>
      <c r="L1" s="856"/>
      <c r="M1" s="856"/>
      <c r="N1" s="856"/>
      <c r="O1" s="856"/>
      <c r="P1" s="856"/>
      <c r="Q1" s="856"/>
      <c r="R1" s="856"/>
      <c r="S1" s="856"/>
      <c r="T1" s="856"/>
      <c r="U1" s="856"/>
      <c r="V1" s="856"/>
      <c r="W1" s="856"/>
      <c r="X1" s="856"/>
      <c r="Y1" s="856"/>
      <c r="Z1" s="856"/>
      <c r="AA1" s="856"/>
    </row>
    <row r="2" spans="7:28" ht="20.25" customHeight="1" thickBot="1">
      <c r="G2" s="416"/>
      <c r="H2" s="416"/>
      <c r="I2" s="416"/>
      <c r="J2" s="416"/>
      <c r="K2" s="416"/>
      <c r="L2" s="416"/>
      <c r="M2" s="416"/>
      <c r="N2" s="416"/>
      <c r="O2" s="416"/>
      <c r="P2" s="416"/>
      <c r="Q2" s="416"/>
      <c r="R2" s="416"/>
      <c r="S2" s="416"/>
      <c r="T2" s="416"/>
      <c r="U2" s="416"/>
      <c r="V2" s="416"/>
      <c r="W2" s="416"/>
      <c r="Y2" s="857" t="s">
        <v>763</v>
      </c>
      <c r="Z2" s="857"/>
      <c r="AA2" s="857"/>
      <c r="AB2" s="857"/>
    </row>
    <row r="3" spans="1:28" s="245" customFormat="1" ht="15.75" customHeight="1">
      <c r="A3" s="245">
        <v>7</v>
      </c>
      <c r="G3" s="858" t="s">
        <v>513</v>
      </c>
      <c r="H3" s="861" t="s">
        <v>514</v>
      </c>
      <c r="I3" s="863" t="s">
        <v>515</v>
      </c>
      <c r="J3" s="864"/>
      <c r="K3" s="864"/>
      <c r="L3" s="864"/>
      <c r="M3" s="864"/>
      <c r="N3" s="864"/>
      <c r="O3" s="864"/>
      <c r="P3" s="864"/>
      <c r="Q3" s="864"/>
      <c r="R3" s="864"/>
      <c r="S3" s="864"/>
      <c r="T3" s="864"/>
      <c r="U3" s="864"/>
      <c r="V3" s="864"/>
      <c r="W3" s="864"/>
      <c r="X3" s="864"/>
      <c r="Y3" s="865"/>
      <c r="Z3" s="845" t="s">
        <v>516</v>
      </c>
      <c r="AA3" s="845" t="s">
        <v>517</v>
      </c>
      <c r="AB3" s="848" t="s">
        <v>518</v>
      </c>
    </row>
    <row r="4" spans="7:28" s="245" customFormat="1" ht="15.75" customHeight="1">
      <c r="G4" s="859"/>
      <c r="H4" s="862"/>
      <c r="I4" s="850" t="s">
        <v>378</v>
      </c>
      <c r="J4" s="852" t="s">
        <v>519</v>
      </c>
      <c r="K4" s="853"/>
      <c r="L4" s="853"/>
      <c r="M4" s="853"/>
      <c r="N4" s="854"/>
      <c r="O4" s="852" t="s">
        <v>520</v>
      </c>
      <c r="P4" s="853"/>
      <c r="Q4" s="853"/>
      <c r="R4" s="853"/>
      <c r="S4" s="853"/>
      <c r="T4" s="853"/>
      <c r="U4" s="853"/>
      <c r="V4" s="853"/>
      <c r="W4" s="853"/>
      <c r="X4" s="853"/>
      <c r="Y4" s="854"/>
      <c r="Z4" s="846"/>
      <c r="AA4" s="846"/>
      <c r="AB4" s="849"/>
    </row>
    <row r="5" spans="1:28" s="246" customFormat="1" ht="84" customHeight="1">
      <c r="A5" s="246">
        <v>8</v>
      </c>
      <c r="B5" s="246" t="s">
        <v>394</v>
      </c>
      <c r="C5" s="246" t="s">
        <v>395</v>
      </c>
      <c r="D5" s="246" t="s">
        <v>396</v>
      </c>
      <c r="G5" s="860"/>
      <c r="H5" s="851"/>
      <c r="I5" s="851"/>
      <c r="J5" s="450" t="s">
        <v>378</v>
      </c>
      <c r="K5" s="247" t="s">
        <v>521</v>
      </c>
      <c r="L5" s="247" t="s">
        <v>522</v>
      </c>
      <c r="M5" s="247" t="s">
        <v>523</v>
      </c>
      <c r="N5" s="247" t="s">
        <v>524</v>
      </c>
      <c r="O5" s="450" t="s">
        <v>378</v>
      </c>
      <c r="P5" s="248" t="s">
        <v>525</v>
      </c>
      <c r="Q5" s="248" t="s">
        <v>526</v>
      </c>
      <c r="R5" s="248" t="s">
        <v>527</v>
      </c>
      <c r="S5" s="248" t="s">
        <v>528</v>
      </c>
      <c r="T5" s="248" t="s">
        <v>535</v>
      </c>
      <c r="U5" s="248" t="s">
        <v>529</v>
      </c>
      <c r="V5" s="248" t="s">
        <v>530</v>
      </c>
      <c r="W5" s="248" t="s">
        <v>531</v>
      </c>
      <c r="X5" s="248" t="s">
        <v>532</v>
      </c>
      <c r="Y5" s="248" t="s">
        <v>533</v>
      </c>
      <c r="Z5" s="847"/>
      <c r="AA5" s="847"/>
      <c r="AB5" s="849"/>
    </row>
    <row r="6" spans="1:28" s="249" customFormat="1" ht="12.75" customHeight="1">
      <c r="A6" s="249">
        <v>472</v>
      </c>
      <c r="C6" s="249">
        <v>12227</v>
      </c>
      <c r="D6" s="249">
        <v>2</v>
      </c>
      <c r="E6" s="249" t="s">
        <v>397</v>
      </c>
      <c r="F6" s="249">
        <v>0</v>
      </c>
      <c r="G6" s="250" t="s">
        <v>157</v>
      </c>
      <c r="H6" s="513">
        <v>80250</v>
      </c>
      <c r="I6" s="513">
        <v>44060</v>
      </c>
      <c r="J6" s="513">
        <v>41538</v>
      </c>
      <c r="K6" s="513">
        <v>13272</v>
      </c>
      <c r="L6" s="513">
        <v>22646</v>
      </c>
      <c r="M6" s="513">
        <v>838</v>
      </c>
      <c r="N6" s="513">
        <v>4782</v>
      </c>
      <c r="O6" s="513">
        <v>2522</v>
      </c>
      <c r="P6" s="513">
        <v>55</v>
      </c>
      <c r="Q6" s="513">
        <v>286</v>
      </c>
      <c r="R6" s="513">
        <v>148</v>
      </c>
      <c r="S6" s="513">
        <v>588</v>
      </c>
      <c r="T6" s="513">
        <v>92</v>
      </c>
      <c r="U6" s="513">
        <v>312</v>
      </c>
      <c r="V6" s="513">
        <v>27</v>
      </c>
      <c r="W6" s="513">
        <v>73</v>
      </c>
      <c r="X6" s="513">
        <v>483</v>
      </c>
      <c r="Y6" s="513">
        <v>458</v>
      </c>
      <c r="Z6" s="513">
        <v>1235</v>
      </c>
      <c r="AA6" s="513">
        <v>34954</v>
      </c>
      <c r="AB6" s="513">
        <v>1</v>
      </c>
    </row>
    <row r="7" spans="1:28" s="249" customFormat="1" ht="12.75" customHeight="1">
      <c r="A7" s="249">
        <v>473</v>
      </c>
      <c r="C7" s="249">
        <v>12227</v>
      </c>
      <c r="D7" s="249">
        <v>2</v>
      </c>
      <c r="E7" s="249" t="s">
        <v>398</v>
      </c>
      <c r="F7" s="249">
        <v>1</v>
      </c>
      <c r="G7" s="250" t="s">
        <v>399</v>
      </c>
      <c r="H7" s="513">
        <v>34954</v>
      </c>
      <c r="I7" s="513" t="s">
        <v>156</v>
      </c>
      <c r="J7" s="513" t="s">
        <v>156</v>
      </c>
      <c r="K7" s="513" t="s">
        <v>156</v>
      </c>
      <c r="L7" s="513" t="s">
        <v>156</v>
      </c>
      <c r="M7" s="513" t="s">
        <v>156</v>
      </c>
      <c r="N7" s="513" t="s">
        <v>156</v>
      </c>
      <c r="O7" s="513" t="s">
        <v>156</v>
      </c>
      <c r="P7" s="513" t="s">
        <v>156</v>
      </c>
      <c r="Q7" s="513" t="s">
        <v>156</v>
      </c>
      <c r="R7" s="513" t="s">
        <v>156</v>
      </c>
      <c r="S7" s="513" t="s">
        <v>156</v>
      </c>
      <c r="T7" s="513" t="s">
        <v>156</v>
      </c>
      <c r="U7" s="513" t="s">
        <v>156</v>
      </c>
      <c r="V7" s="513" t="s">
        <v>156</v>
      </c>
      <c r="W7" s="513" t="s">
        <v>156</v>
      </c>
      <c r="X7" s="513" t="s">
        <v>156</v>
      </c>
      <c r="Y7" s="513" t="s">
        <v>156</v>
      </c>
      <c r="Z7" s="513" t="s">
        <v>156</v>
      </c>
      <c r="AA7" s="513">
        <v>34954</v>
      </c>
      <c r="AB7" s="513" t="s">
        <v>156</v>
      </c>
    </row>
    <row r="8" spans="1:28" s="249" customFormat="1" ht="12.75" customHeight="1">
      <c r="A8" s="249">
        <v>474</v>
      </c>
      <c r="C8" s="249">
        <v>12227</v>
      </c>
      <c r="D8" s="249">
        <v>2</v>
      </c>
      <c r="E8" s="249" t="s">
        <v>400</v>
      </c>
      <c r="F8" s="249">
        <v>1</v>
      </c>
      <c r="G8" s="250" t="s">
        <v>401</v>
      </c>
      <c r="H8" s="513">
        <v>18532</v>
      </c>
      <c r="I8" s="513">
        <v>17524</v>
      </c>
      <c r="J8" s="513">
        <v>16979</v>
      </c>
      <c r="K8" s="513">
        <v>13272</v>
      </c>
      <c r="L8" s="513" t="s">
        <v>156</v>
      </c>
      <c r="M8" s="513">
        <v>593</v>
      </c>
      <c r="N8" s="513">
        <v>3114</v>
      </c>
      <c r="O8" s="513">
        <v>545</v>
      </c>
      <c r="P8" s="513" t="s">
        <v>156</v>
      </c>
      <c r="Q8" s="513" t="s">
        <v>156</v>
      </c>
      <c r="R8" s="513" t="s">
        <v>156</v>
      </c>
      <c r="S8" s="513" t="s">
        <v>156</v>
      </c>
      <c r="T8" s="513" t="s">
        <v>156</v>
      </c>
      <c r="U8" s="513" t="s">
        <v>156</v>
      </c>
      <c r="V8" s="513" t="s">
        <v>156</v>
      </c>
      <c r="W8" s="513" t="s">
        <v>156</v>
      </c>
      <c r="X8" s="513">
        <v>450</v>
      </c>
      <c r="Y8" s="513">
        <v>95</v>
      </c>
      <c r="Z8" s="513">
        <v>1008</v>
      </c>
      <c r="AA8" s="513" t="s">
        <v>156</v>
      </c>
      <c r="AB8" s="513" t="s">
        <v>156</v>
      </c>
    </row>
    <row r="9" spans="1:28" s="249" customFormat="1" ht="12.75" customHeight="1">
      <c r="A9" s="249">
        <v>475</v>
      </c>
      <c r="C9" s="249">
        <v>12227</v>
      </c>
      <c r="D9" s="249">
        <v>2</v>
      </c>
      <c r="E9" s="249" t="s">
        <v>402</v>
      </c>
      <c r="F9" s="249">
        <v>1</v>
      </c>
      <c r="G9" s="250" t="s">
        <v>403</v>
      </c>
      <c r="H9" s="513">
        <v>12917</v>
      </c>
      <c r="I9" s="513">
        <v>12818</v>
      </c>
      <c r="J9" s="513">
        <v>12222</v>
      </c>
      <c r="K9" s="513" t="s">
        <v>156</v>
      </c>
      <c r="L9" s="513">
        <v>10603</v>
      </c>
      <c r="M9" s="513">
        <v>219</v>
      </c>
      <c r="N9" s="513">
        <v>1400</v>
      </c>
      <c r="O9" s="513">
        <v>596</v>
      </c>
      <c r="P9" s="513" t="s">
        <v>156</v>
      </c>
      <c r="Q9" s="513">
        <v>286</v>
      </c>
      <c r="R9" s="513" t="s">
        <v>156</v>
      </c>
      <c r="S9" s="513" t="s">
        <v>156</v>
      </c>
      <c r="T9" s="513">
        <v>77</v>
      </c>
      <c r="U9" s="513" t="s">
        <v>156</v>
      </c>
      <c r="V9" s="513" t="s">
        <v>156</v>
      </c>
      <c r="W9" s="513" t="s">
        <v>156</v>
      </c>
      <c r="X9" s="513">
        <v>26</v>
      </c>
      <c r="Y9" s="513">
        <v>207</v>
      </c>
      <c r="Z9" s="513">
        <v>99</v>
      </c>
      <c r="AA9" s="513" t="s">
        <v>156</v>
      </c>
      <c r="AB9" s="513" t="s">
        <v>156</v>
      </c>
    </row>
    <row r="10" spans="1:28" s="249" customFormat="1" ht="12.75" customHeight="1">
      <c r="A10" s="249">
        <v>476</v>
      </c>
      <c r="C10" s="249">
        <v>12227</v>
      </c>
      <c r="D10" s="249">
        <v>2</v>
      </c>
      <c r="E10" s="249" t="s">
        <v>404</v>
      </c>
      <c r="F10" s="249">
        <v>1</v>
      </c>
      <c r="G10" s="250" t="s">
        <v>405</v>
      </c>
      <c r="H10" s="513">
        <v>10736</v>
      </c>
      <c r="I10" s="513">
        <v>10670</v>
      </c>
      <c r="J10" s="513">
        <v>9997</v>
      </c>
      <c r="K10" s="513" t="s">
        <v>156</v>
      </c>
      <c r="L10" s="513">
        <v>9730</v>
      </c>
      <c r="M10" s="513">
        <v>24</v>
      </c>
      <c r="N10" s="513">
        <v>243</v>
      </c>
      <c r="O10" s="513">
        <v>673</v>
      </c>
      <c r="P10" s="513">
        <v>55</v>
      </c>
      <c r="Q10" s="513" t="s">
        <v>156</v>
      </c>
      <c r="R10" s="513" t="s">
        <v>156</v>
      </c>
      <c r="S10" s="513">
        <v>299</v>
      </c>
      <c r="T10" s="513">
        <v>12</v>
      </c>
      <c r="U10" s="513">
        <v>173</v>
      </c>
      <c r="V10" s="513">
        <v>15</v>
      </c>
      <c r="W10" s="513" t="s">
        <v>156</v>
      </c>
      <c r="X10" s="513">
        <v>7</v>
      </c>
      <c r="Y10" s="513">
        <v>112</v>
      </c>
      <c r="Z10" s="513">
        <v>66</v>
      </c>
      <c r="AA10" s="513" t="s">
        <v>156</v>
      </c>
      <c r="AB10" s="513" t="s">
        <v>156</v>
      </c>
    </row>
    <row r="11" spans="1:28" s="249" customFormat="1" ht="12.75" customHeight="1">
      <c r="A11" s="249">
        <v>477</v>
      </c>
      <c r="C11" s="249">
        <v>12227</v>
      </c>
      <c r="D11" s="249">
        <v>2</v>
      </c>
      <c r="E11" s="249" t="s">
        <v>406</v>
      </c>
      <c r="F11" s="249">
        <v>1</v>
      </c>
      <c r="G11" s="250" t="s">
        <v>407</v>
      </c>
      <c r="H11" s="513">
        <v>2588</v>
      </c>
      <c r="I11" s="513">
        <v>2542</v>
      </c>
      <c r="J11" s="513">
        <v>2105</v>
      </c>
      <c r="K11" s="513" t="s">
        <v>156</v>
      </c>
      <c r="L11" s="513">
        <v>2080</v>
      </c>
      <c r="M11" s="513">
        <v>2</v>
      </c>
      <c r="N11" s="513">
        <v>23</v>
      </c>
      <c r="O11" s="513">
        <v>437</v>
      </c>
      <c r="P11" s="513" t="s">
        <v>156</v>
      </c>
      <c r="Q11" s="513" t="s">
        <v>156</v>
      </c>
      <c r="R11" s="513">
        <v>51</v>
      </c>
      <c r="S11" s="513">
        <v>219</v>
      </c>
      <c r="T11" s="513">
        <v>3</v>
      </c>
      <c r="U11" s="513">
        <v>104</v>
      </c>
      <c r="V11" s="513">
        <v>9</v>
      </c>
      <c r="W11" s="513">
        <v>15</v>
      </c>
      <c r="X11" s="513" t="s">
        <v>156</v>
      </c>
      <c r="Y11" s="513">
        <v>36</v>
      </c>
      <c r="Z11" s="513">
        <v>45</v>
      </c>
      <c r="AA11" s="513" t="s">
        <v>156</v>
      </c>
      <c r="AB11" s="513">
        <v>1</v>
      </c>
    </row>
    <row r="12" spans="1:28" s="249" customFormat="1" ht="12.75" customHeight="1">
      <c r="A12" s="249">
        <v>478</v>
      </c>
      <c r="C12" s="249">
        <v>12227</v>
      </c>
      <c r="D12" s="249">
        <v>2</v>
      </c>
      <c r="E12" s="249" t="s">
        <v>408</v>
      </c>
      <c r="F12" s="249">
        <v>1</v>
      </c>
      <c r="G12" s="250" t="s">
        <v>409</v>
      </c>
      <c r="H12" s="513">
        <v>409</v>
      </c>
      <c r="I12" s="513">
        <v>398</v>
      </c>
      <c r="J12" s="513">
        <v>205</v>
      </c>
      <c r="K12" s="513" t="s">
        <v>156</v>
      </c>
      <c r="L12" s="513">
        <v>204</v>
      </c>
      <c r="M12" s="513" t="s">
        <v>156</v>
      </c>
      <c r="N12" s="513">
        <v>1</v>
      </c>
      <c r="O12" s="513">
        <v>193</v>
      </c>
      <c r="P12" s="513" t="s">
        <v>156</v>
      </c>
      <c r="Q12" s="513" t="s">
        <v>156</v>
      </c>
      <c r="R12" s="513">
        <v>69</v>
      </c>
      <c r="S12" s="513">
        <v>63</v>
      </c>
      <c r="T12" s="513" t="s">
        <v>156</v>
      </c>
      <c r="U12" s="513">
        <v>30</v>
      </c>
      <c r="V12" s="513">
        <v>2</v>
      </c>
      <c r="W12" s="513">
        <v>22</v>
      </c>
      <c r="X12" s="513" t="s">
        <v>156</v>
      </c>
      <c r="Y12" s="513">
        <v>7</v>
      </c>
      <c r="Z12" s="513">
        <v>11</v>
      </c>
      <c r="AA12" s="513" t="s">
        <v>156</v>
      </c>
      <c r="AB12" s="513" t="s">
        <v>156</v>
      </c>
    </row>
    <row r="13" spans="1:28" s="249" customFormat="1" ht="12.75" customHeight="1">
      <c r="A13" s="249">
        <v>479</v>
      </c>
      <c r="C13" s="249">
        <v>12227</v>
      </c>
      <c r="D13" s="249">
        <v>2</v>
      </c>
      <c r="E13" s="249" t="s">
        <v>410</v>
      </c>
      <c r="F13" s="249">
        <v>1</v>
      </c>
      <c r="G13" s="250" t="s">
        <v>411</v>
      </c>
      <c r="H13" s="513">
        <v>114</v>
      </c>
      <c r="I13" s="513">
        <v>108</v>
      </c>
      <c r="J13" s="513">
        <v>30</v>
      </c>
      <c r="K13" s="513" t="s">
        <v>156</v>
      </c>
      <c r="L13" s="513">
        <v>29</v>
      </c>
      <c r="M13" s="513" t="s">
        <v>156</v>
      </c>
      <c r="N13" s="513">
        <v>1</v>
      </c>
      <c r="O13" s="513">
        <v>78</v>
      </c>
      <c r="P13" s="513" t="s">
        <v>156</v>
      </c>
      <c r="Q13" s="513" t="s">
        <v>156</v>
      </c>
      <c r="R13" s="513">
        <v>28</v>
      </c>
      <c r="S13" s="513">
        <v>7</v>
      </c>
      <c r="T13" s="513" t="s">
        <v>156</v>
      </c>
      <c r="U13" s="513">
        <v>5</v>
      </c>
      <c r="V13" s="513">
        <v>1</v>
      </c>
      <c r="W13" s="513">
        <v>36</v>
      </c>
      <c r="X13" s="513" t="s">
        <v>156</v>
      </c>
      <c r="Y13" s="513">
        <v>1</v>
      </c>
      <c r="Z13" s="513">
        <v>6</v>
      </c>
      <c r="AA13" s="513" t="s">
        <v>156</v>
      </c>
      <c r="AB13" s="513" t="s">
        <v>156</v>
      </c>
    </row>
    <row r="14" spans="1:28" s="249" customFormat="1" ht="12.75" customHeight="1">
      <c r="A14" s="249">
        <v>480</v>
      </c>
      <c r="C14" s="249">
        <v>12227</v>
      </c>
      <c r="D14" s="249">
        <v>2</v>
      </c>
      <c r="E14" s="249" t="s">
        <v>412</v>
      </c>
      <c r="F14" s="249">
        <v>1</v>
      </c>
      <c r="G14" s="250" t="s">
        <v>764</v>
      </c>
      <c r="H14" s="513">
        <v>6183</v>
      </c>
      <c r="I14" s="513">
        <v>6134</v>
      </c>
      <c r="J14" s="513">
        <v>5851</v>
      </c>
      <c r="K14" s="513" t="s">
        <v>156</v>
      </c>
      <c r="L14" s="513">
        <v>5603</v>
      </c>
      <c r="M14" s="513">
        <v>25</v>
      </c>
      <c r="N14" s="513">
        <v>223</v>
      </c>
      <c r="O14" s="513">
        <v>283</v>
      </c>
      <c r="P14" s="513" t="s">
        <v>156</v>
      </c>
      <c r="Q14" s="513" t="s">
        <v>156</v>
      </c>
      <c r="R14" s="513">
        <v>40</v>
      </c>
      <c r="S14" s="513">
        <v>83</v>
      </c>
      <c r="T14" s="513">
        <v>1</v>
      </c>
      <c r="U14" s="513">
        <v>82</v>
      </c>
      <c r="V14" s="513">
        <v>2</v>
      </c>
      <c r="W14" s="513">
        <v>37</v>
      </c>
      <c r="X14" s="513" t="s">
        <v>156</v>
      </c>
      <c r="Y14" s="513">
        <v>38</v>
      </c>
      <c r="Z14" s="513">
        <v>49</v>
      </c>
      <c r="AA14" s="513" t="s">
        <v>156</v>
      </c>
      <c r="AB14" s="513" t="s">
        <v>156</v>
      </c>
    </row>
    <row r="15" spans="1:28" s="249" customFormat="1" ht="12.75" customHeight="1">
      <c r="A15" s="249">
        <v>481</v>
      </c>
      <c r="C15" s="249">
        <v>12227</v>
      </c>
      <c r="D15" s="249">
        <v>2</v>
      </c>
      <c r="E15" s="249" t="s">
        <v>413</v>
      </c>
      <c r="F15" s="249">
        <v>1</v>
      </c>
      <c r="G15" s="250" t="s">
        <v>765</v>
      </c>
      <c r="H15" s="513">
        <v>11144</v>
      </c>
      <c r="I15" s="513">
        <v>11065</v>
      </c>
      <c r="J15" s="513">
        <v>10519</v>
      </c>
      <c r="K15" s="513" t="s">
        <v>156</v>
      </c>
      <c r="L15" s="513">
        <v>9786</v>
      </c>
      <c r="M15" s="513">
        <v>71</v>
      </c>
      <c r="N15" s="513">
        <v>662</v>
      </c>
      <c r="O15" s="513">
        <v>546</v>
      </c>
      <c r="P15" s="513" t="s">
        <v>156</v>
      </c>
      <c r="Q15" s="513" t="s">
        <v>156</v>
      </c>
      <c r="R15" s="513">
        <v>71</v>
      </c>
      <c r="S15" s="513">
        <v>174</v>
      </c>
      <c r="T15" s="513">
        <v>7</v>
      </c>
      <c r="U15" s="513">
        <v>154</v>
      </c>
      <c r="V15" s="513">
        <v>3</v>
      </c>
      <c r="W15" s="513">
        <v>56</v>
      </c>
      <c r="X15" s="513" t="s">
        <v>156</v>
      </c>
      <c r="Y15" s="513">
        <v>81</v>
      </c>
      <c r="Z15" s="513">
        <v>79</v>
      </c>
      <c r="AA15" s="513" t="s">
        <v>156</v>
      </c>
      <c r="AB15" s="513" t="s">
        <v>156</v>
      </c>
    </row>
    <row r="16" spans="1:28" s="249" customFormat="1" ht="12.75" customHeight="1">
      <c r="A16" s="249">
        <v>482</v>
      </c>
      <c r="C16" s="249">
        <v>12227</v>
      </c>
      <c r="D16" s="249">
        <v>2</v>
      </c>
      <c r="E16" s="249" t="s">
        <v>414</v>
      </c>
      <c r="F16" s="249">
        <v>1</v>
      </c>
      <c r="G16" s="250" t="s">
        <v>766</v>
      </c>
      <c r="H16" s="513">
        <v>13841</v>
      </c>
      <c r="I16" s="513">
        <v>13749</v>
      </c>
      <c r="J16" s="513">
        <v>13036</v>
      </c>
      <c r="K16" s="513" t="s">
        <v>156</v>
      </c>
      <c r="L16" s="513">
        <v>11913</v>
      </c>
      <c r="M16" s="513">
        <v>105</v>
      </c>
      <c r="N16" s="513">
        <v>1018</v>
      </c>
      <c r="O16" s="513">
        <v>713</v>
      </c>
      <c r="P16" s="513" t="s">
        <v>156</v>
      </c>
      <c r="Q16" s="513" t="s">
        <v>156</v>
      </c>
      <c r="R16" s="513">
        <v>88</v>
      </c>
      <c r="S16" s="513">
        <v>243</v>
      </c>
      <c r="T16" s="513">
        <v>8</v>
      </c>
      <c r="U16" s="513">
        <v>190</v>
      </c>
      <c r="V16" s="513">
        <v>3</v>
      </c>
      <c r="W16" s="513">
        <v>60</v>
      </c>
      <c r="X16" s="513">
        <v>1</v>
      </c>
      <c r="Y16" s="513">
        <v>120</v>
      </c>
      <c r="Z16" s="513">
        <v>92</v>
      </c>
      <c r="AA16" s="513" t="s">
        <v>156</v>
      </c>
      <c r="AB16" s="513" t="s">
        <v>156</v>
      </c>
    </row>
    <row r="17" spans="1:28" s="249" customFormat="1" ht="12.75" customHeight="1">
      <c r="A17" s="249">
        <v>483</v>
      </c>
      <c r="C17" s="249">
        <v>12227</v>
      </c>
      <c r="D17" s="249">
        <v>2</v>
      </c>
      <c r="E17" s="249" t="s">
        <v>415</v>
      </c>
      <c r="F17" s="249">
        <v>1</v>
      </c>
      <c r="G17" s="250" t="s">
        <v>767</v>
      </c>
      <c r="H17" s="513">
        <v>16533</v>
      </c>
      <c r="I17" s="513">
        <v>16421</v>
      </c>
      <c r="J17" s="513">
        <v>15541</v>
      </c>
      <c r="K17" s="513" t="s">
        <v>156</v>
      </c>
      <c r="L17" s="513">
        <v>13979</v>
      </c>
      <c r="M17" s="513">
        <v>161</v>
      </c>
      <c r="N17" s="513">
        <v>1401</v>
      </c>
      <c r="O17" s="513">
        <v>880</v>
      </c>
      <c r="P17" s="513" t="s">
        <v>156</v>
      </c>
      <c r="Q17" s="513" t="s">
        <v>156</v>
      </c>
      <c r="R17" s="513">
        <v>112</v>
      </c>
      <c r="S17" s="513">
        <v>296</v>
      </c>
      <c r="T17" s="513">
        <v>12</v>
      </c>
      <c r="U17" s="513">
        <v>228</v>
      </c>
      <c r="V17" s="513">
        <v>3</v>
      </c>
      <c r="W17" s="513">
        <v>65</v>
      </c>
      <c r="X17" s="513">
        <v>1</v>
      </c>
      <c r="Y17" s="513">
        <v>163</v>
      </c>
      <c r="Z17" s="513">
        <v>106</v>
      </c>
      <c r="AA17" s="513">
        <v>6</v>
      </c>
      <c r="AB17" s="513" t="s">
        <v>156</v>
      </c>
    </row>
    <row r="18" spans="1:28" s="249" customFormat="1" ht="12.75" customHeight="1">
      <c r="A18" s="249">
        <v>484</v>
      </c>
      <c r="C18" s="249">
        <v>12227</v>
      </c>
      <c r="D18" s="249">
        <v>2</v>
      </c>
      <c r="E18" s="249" t="s">
        <v>416</v>
      </c>
      <c r="F18" s="249">
        <v>1</v>
      </c>
      <c r="G18" s="250" t="s">
        <v>768</v>
      </c>
      <c r="H18" s="513">
        <v>18860</v>
      </c>
      <c r="I18" s="513">
        <v>18253</v>
      </c>
      <c r="J18" s="513">
        <v>17226</v>
      </c>
      <c r="K18" s="513">
        <v>3</v>
      </c>
      <c r="L18" s="513">
        <v>15322</v>
      </c>
      <c r="M18" s="513">
        <v>205</v>
      </c>
      <c r="N18" s="513">
        <v>1696</v>
      </c>
      <c r="O18" s="513">
        <v>1027</v>
      </c>
      <c r="P18" s="513" t="s">
        <v>156</v>
      </c>
      <c r="Q18" s="513" t="s">
        <v>156</v>
      </c>
      <c r="R18" s="513">
        <v>123</v>
      </c>
      <c r="S18" s="513">
        <v>337</v>
      </c>
      <c r="T18" s="513">
        <v>20</v>
      </c>
      <c r="U18" s="513">
        <v>252</v>
      </c>
      <c r="V18" s="513">
        <v>5</v>
      </c>
      <c r="W18" s="513">
        <v>66</v>
      </c>
      <c r="X18" s="513">
        <v>26</v>
      </c>
      <c r="Y18" s="513">
        <v>198</v>
      </c>
      <c r="Z18" s="513">
        <v>127</v>
      </c>
      <c r="AA18" s="513">
        <v>480</v>
      </c>
      <c r="AB18" s="513" t="s">
        <v>156</v>
      </c>
    </row>
    <row r="19" spans="7:28" s="666" customFormat="1" ht="12.75" customHeight="1" thickBot="1">
      <c r="G19" s="251" t="s">
        <v>769</v>
      </c>
      <c r="H19" s="514">
        <v>1395</v>
      </c>
      <c r="I19" s="514">
        <v>1376</v>
      </c>
      <c r="J19" s="514" t="s">
        <v>156</v>
      </c>
      <c r="K19" s="514" t="s">
        <v>156</v>
      </c>
      <c r="L19" s="514" t="s">
        <v>156</v>
      </c>
      <c r="M19" s="514" t="s">
        <v>156</v>
      </c>
      <c r="N19" s="514" t="s">
        <v>156</v>
      </c>
      <c r="O19" s="514">
        <v>1376</v>
      </c>
      <c r="P19" s="514" t="s">
        <v>156</v>
      </c>
      <c r="Q19" s="514" t="s">
        <v>156</v>
      </c>
      <c r="R19" s="514">
        <v>148</v>
      </c>
      <c r="S19" s="514">
        <v>588</v>
      </c>
      <c r="T19" s="514" t="s">
        <v>156</v>
      </c>
      <c r="U19" s="514">
        <v>267</v>
      </c>
      <c r="V19" s="514">
        <v>3</v>
      </c>
      <c r="W19" s="514">
        <v>73</v>
      </c>
      <c r="X19" s="514" t="s">
        <v>156</v>
      </c>
      <c r="Y19" s="514">
        <v>297</v>
      </c>
      <c r="Z19" s="514">
        <v>19</v>
      </c>
      <c r="AA19" s="514" t="s">
        <v>156</v>
      </c>
      <c r="AB19" s="514" t="s">
        <v>156</v>
      </c>
    </row>
    <row r="20" spans="26:28" ht="13.5" customHeight="1">
      <c r="Z20" s="855" t="s">
        <v>18</v>
      </c>
      <c r="AA20" s="855"/>
      <c r="AB20" s="855"/>
    </row>
  </sheetData>
  <sheetProtection/>
  <mergeCells count="12">
    <mergeCell ref="G1:AA1"/>
    <mergeCell ref="Y2:AB2"/>
    <mergeCell ref="G3:G5"/>
    <mergeCell ref="H3:H5"/>
    <mergeCell ref="I3:Y3"/>
    <mergeCell ref="Z3:Z5"/>
    <mergeCell ref="AA3:AA5"/>
    <mergeCell ref="AB3:AB5"/>
    <mergeCell ref="I4:I5"/>
    <mergeCell ref="J4:N4"/>
    <mergeCell ref="O4:Y4"/>
    <mergeCell ref="Z20:AB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橋野</dc:creator>
  <cp:keywords/>
  <dc:description/>
  <cp:lastModifiedBy>井上はな</cp:lastModifiedBy>
  <cp:lastPrinted>2023-03-08T08:07:00Z</cp:lastPrinted>
  <dcterms:created xsi:type="dcterms:W3CDTF">1999-02-24T16:24:18Z</dcterms:created>
  <dcterms:modified xsi:type="dcterms:W3CDTF">2024-04-09T05:10:09Z</dcterms:modified>
  <cp:category/>
  <cp:version/>
  <cp:contentType/>
  <cp:contentStatus/>
</cp:coreProperties>
</file>