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461" windowWidth="15480" windowHeight="5670" tabRatio="868" activeTab="0"/>
  </bookViews>
  <sheets>
    <sheet name="14表" sheetId="1" r:id="rId1"/>
    <sheet name="140" sheetId="2" state="hidden" r:id="rId2"/>
  </sheets>
  <definedNames>
    <definedName name="_xlnm.Print_Area" localSheetId="1">'140'!$A$1:$R$68</definedName>
    <definedName name="_xlnm.Print_Area" localSheetId="0">'14表'!$A$1:$S$55</definedName>
  </definedNames>
  <calcPr fullCalcOnLoad="1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O2" authorId="0">
      <text>
        <r>
          <rPr>
            <b/>
            <sz val="9"/>
            <rFont val="ＭＳ Ｐゴシック"/>
            <family val="3"/>
          </rPr>
          <t>訂正＊＊回目と入力してください。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O2" authorId="0">
      <text>
        <r>
          <rPr>
            <b/>
            <sz val="9"/>
            <rFont val="ＭＳ Ｐゴシック"/>
            <family val="3"/>
          </rPr>
          <t>訂正＊＊回目と入力してください。</t>
        </r>
      </text>
    </comment>
  </commentList>
</comments>
</file>

<file path=xl/sharedStrings.xml><?xml version="1.0" encoding="utf-8"?>
<sst xmlns="http://schemas.openxmlformats.org/spreadsheetml/2006/main" count="260" uniqueCount="122">
  <si>
    <t>都道府県</t>
  </si>
  <si>
    <t>中 核 市</t>
  </si>
  <si>
    <t>第１４　身体障害者手帳交付台帳搭載数</t>
  </si>
  <si>
    <t>　　　　　　　　　（身体障害者福祉法）</t>
  </si>
  <si>
    <t>18歳未満</t>
  </si>
  <si>
    <t>18歳以上</t>
  </si>
  <si>
    <t>(02)</t>
  </si>
  <si>
    <t>(03)</t>
  </si>
  <si>
    <t>(04)</t>
  </si>
  <si>
    <t>(05)</t>
  </si>
  <si>
    <t>(06)</t>
  </si>
  <si>
    <t>(07)</t>
  </si>
  <si>
    <t>(08)</t>
  </si>
  <si>
    <t>(09)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</si>
  <si>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</si>
  <si>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</si>
  <si>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</si>
  <si>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</si>
  <si>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</si>
  <si>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</si>
  <si>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</si>
  <si>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</si>
  <si>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</si>
  <si>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</si>
  <si>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</si>
  <si>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</si>
  <si>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</si>
  <si>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</si>
  <si>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</si>
  <si>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</si>
  <si>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</si>
  <si>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</si>
  <si>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</si>
  <si>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</si>
  <si>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</si>
  <si>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</si>
  <si>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</si>
  <si>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</si>
  <si>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</si>
  <si>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</si>
  <si>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</si>
  <si>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</si>
  <si>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</si>
  <si>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</si>
  <si>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</si>
  <si>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(4)</t>
  </si>
  <si>
    <t>(5)</t>
  </si>
  <si>
    <t>(6)</t>
  </si>
  <si>
    <t>(7)</t>
  </si>
  <si>
    <t>(8)</t>
  </si>
  <si>
    <t>(13)</t>
  </si>
  <si>
    <t>審査要領</t>
  </si>
  <si>
    <t>指定都市　名</t>
  </si>
  <si>
    <t>(01)</t>
  </si>
  <si>
    <t xml:space="preserve">           年  表</t>
  </si>
  <si>
    <t>都道府県・指定都市・中核市</t>
  </si>
  <si>
    <t>(41)</t>
  </si>
  <si>
    <t>(42)</t>
  </si>
  <si>
    <t>　（再掲）糖尿病を主原因</t>
  </si>
  <si>
    <t>(1）</t>
  </si>
  <si>
    <t>(10)</t>
  </si>
  <si>
    <t>(11)</t>
  </si>
  <si>
    <t>(12)</t>
  </si>
  <si>
    <t>(14)</t>
  </si>
  <si>
    <t>(1）</t>
  </si>
  <si>
    <t>(2)</t>
  </si>
  <si>
    <t>(3)</t>
  </si>
  <si>
    <t>(8)</t>
  </si>
  <si>
    <t>(10)</t>
  </si>
  <si>
    <t>(11)</t>
  </si>
  <si>
    <t>(12)</t>
  </si>
  <si>
    <t>(13)</t>
  </si>
  <si>
    <t>(14)</t>
  </si>
  <si>
    <t>　　とするもの</t>
  </si>
  <si>
    <t>　　１　「年度末現在」「新規交付」の障害種類別各欄</t>
  </si>
  <si>
    <t>　　　　「総数(1)」＝「１級(3)」＋「２級(5)」＋「３級(7)」＋「４級(9)」＋「５級(11)」＋「６級(13)」</t>
  </si>
  <si>
    <t>　　　　「総数(2)」＝「１級(4)」＋「２級(6)」＋「３級(8)」＋「４級(10)」＋「５級(12)」＋「６級(14)」</t>
  </si>
  <si>
    <t>　　２　「新規交付」の欄「総数(2)」から「６級(14)」までは、「１８歳未満」「１８歳以上」ごとに</t>
  </si>
  <si>
    <t>　　　　「視覚障害」≧「（再掲）糖尿病を主原因とするもの」</t>
  </si>
  <si>
    <t>(9)</t>
  </si>
  <si>
    <t>総　数
(年度末現在）</t>
  </si>
  <si>
    <t>新規交付
(年度中）</t>
  </si>
  <si>
    <t>１　級
(年度末現在）</t>
  </si>
  <si>
    <t>２　級
(年度末現在）</t>
  </si>
  <si>
    <t>３　級
(年度末現在）</t>
  </si>
  <si>
    <t>４　級
(年度末現在）</t>
  </si>
  <si>
    <t>５　級
(年度末現在）</t>
  </si>
  <si>
    <t>６　級
(年度末現在）</t>
  </si>
  <si>
    <t>（再掲）糖尿病を
主原因とするもの</t>
  </si>
  <si>
    <t>聴覚・
平衡機能障害</t>
  </si>
  <si>
    <t>音声・言語・そしゃく機能障害</t>
  </si>
  <si>
    <t>運動機能障害</t>
  </si>
  <si>
    <t>上肢機能</t>
  </si>
  <si>
    <t>移動機能</t>
  </si>
  <si>
    <t>(01)</t>
  </si>
  <si>
    <t>心臓機能障害</t>
  </si>
  <si>
    <t>じん臓機能障害</t>
  </si>
  <si>
    <t>呼吸器機能障害</t>
  </si>
  <si>
    <t>ぼうこう・
直腸機能障害</t>
  </si>
  <si>
    <t>小腸機能障害</t>
  </si>
  <si>
    <t>免疫機能障害</t>
  </si>
  <si>
    <t>計</t>
  </si>
  <si>
    <t>(2)</t>
  </si>
  <si>
    <t>(3)</t>
  </si>
  <si>
    <t>（身体障害者福祉法）</t>
  </si>
  <si>
    <t xml:space="preserve">        年  表</t>
  </si>
  <si>
    <t>視 覚 障 害</t>
  </si>
  <si>
    <t>聴    覚</t>
  </si>
  <si>
    <t>平 衡 機 能</t>
  </si>
  <si>
    <t>肢 体 不 自 由</t>
  </si>
  <si>
    <t>上    肢</t>
  </si>
  <si>
    <t>下    肢</t>
  </si>
  <si>
    <t>体    幹</t>
  </si>
  <si>
    <t>内 部 障 害</t>
  </si>
  <si>
    <t>*</t>
  </si>
  <si>
    <t>第１４　身体障害者手帳交付台帳登載数</t>
  </si>
  <si>
    <t>(43)</t>
  </si>
  <si>
    <t>(44)</t>
  </si>
  <si>
    <t>肝臓機能障害</t>
  </si>
  <si>
    <t>(44)</t>
  </si>
  <si>
    <t>(43)</t>
  </si>
  <si>
    <t>市町村名　浦安市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</si>
</sst>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0"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sz val="18"/>
      <name val="ＭＳ 明朝"/>
      <family val="1"/>
    </font>
    <font>
      <b/>
      <sz val="20"/>
      <name val="ＭＳ 明朝"/>
      <family val="1"/>
    </font>
    <font>
      <b/>
      <sz val="14"/>
      <color indexed="10"/>
      <name val="ＭＳ 明朝"/>
      <family val="1"/>
    </font>
    <font>
      <b/>
      <sz val="16"/>
      <color indexed="10"/>
      <name val="ＭＳ 明朝"/>
      <family val="1"/>
    </font>
    <font>
      <sz val="20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0"/>
      <color indexed="8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 diagonalDown="1">
      <left style="thin"/>
      <right style="thin"/>
      <top style="thin"/>
      <bottom style="thick"/>
      <diagonal style="thin"/>
    </border>
    <border diagonalDown="1">
      <left style="thin"/>
      <right style="thin"/>
      <top style="thin"/>
      <bottom style="medium"/>
      <diagonal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 vertical="center"/>
      <protection/>
    </xf>
    <xf numFmtId="0" fontId="2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49" fontId="2" fillId="0" borderId="0" xfId="0" applyNumberFormat="1" applyFont="1" applyBorder="1" applyAlignment="1" applyProtection="1">
      <alignment/>
      <protection hidden="1"/>
    </xf>
    <xf numFmtId="49" fontId="2" fillId="0" borderId="1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1" fillId="0" borderId="11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right" vertical="center"/>
      <protection hidden="1"/>
    </xf>
    <xf numFmtId="176" fontId="1" fillId="33" borderId="11" xfId="0" applyNumberFormat="1" applyFont="1" applyFill="1" applyBorder="1" applyAlignment="1" applyProtection="1">
      <alignment horizontal="right" vertical="center"/>
      <protection locked="0"/>
    </xf>
    <xf numFmtId="176" fontId="8" fillId="33" borderId="11" xfId="0" applyNumberFormat="1" applyFont="1" applyFill="1" applyBorder="1" applyAlignment="1">
      <alignment vertical="center"/>
    </xf>
    <xf numFmtId="176" fontId="8" fillId="34" borderId="11" xfId="0" applyNumberFormat="1" applyFont="1" applyFill="1" applyBorder="1" applyAlignment="1">
      <alignment vertical="center"/>
    </xf>
    <xf numFmtId="0" fontId="1" fillId="0" borderId="0" xfId="61" applyFo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NumberForma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176" fontId="7" fillId="0" borderId="0" xfId="0" applyNumberFormat="1" applyFont="1" applyAlignment="1" applyProtection="1">
      <alignment vertical="center"/>
      <protection hidden="1"/>
    </xf>
    <xf numFmtId="0" fontId="0" fillId="0" borderId="10" xfId="0" applyNumberFormat="1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35" borderId="13" xfId="0" applyFill="1" applyBorder="1" applyAlignment="1" applyProtection="1">
      <alignment vertical="center"/>
      <protection hidden="1"/>
    </xf>
    <xf numFmtId="0" fontId="0" fillId="35" borderId="14" xfId="0" applyFill="1" applyBorder="1" applyAlignment="1" applyProtection="1">
      <alignment vertical="center"/>
      <protection hidden="1"/>
    </xf>
    <xf numFmtId="0" fontId="0" fillId="35" borderId="15" xfId="0" applyFill="1" applyBorder="1" applyAlignment="1" applyProtection="1">
      <alignment vertical="center"/>
      <protection hidden="1"/>
    </xf>
    <xf numFmtId="0" fontId="0" fillId="36" borderId="16" xfId="0" applyFill="1" applyBorder="1" applyAlignment="1" applyProtection="1">
      <alignment vertical="center"/>
      <protection hidden="1"/>
    </xf>
    <xf numFmtId="0" fontId="0" fillId="36" borderId="12" xfId="0" applyFill="1" applyBorder="1" applyAlignment="1" applyProtection="1">
      <alignment vertical="center"/>
      <protection hidden="1"/>
    </xf>
    <xf numFmtId="0" fontId="0" fillId="36" borderId="17" xfId="0" applyFill="1" applyBorder="1" applyAlignment="1" applyProtection="1">
      <alignment vertical="center"/>
      <protection hidden="1"/>
    </xf>
    <xf numFmtId="0" fontId="0" fillId="35" borderId="18" xfId="0" applyFill="1" applyBorder="1" applyAlignment="1" applyProtection="1">
      <alignment vertical="center"/>
      <protection hidden="1"/>
    </xf>
    <xf numFmtId="0" fontId="0" fillId="35" borderId="0" xfId="0" applyFill="1" applyBorder="1" applyAlignment="1" applyProtection="1">
      <alignment vertical="center"/>
      <protection hidden="1"/>
    </xf>
    <xf numFmtId="0" fontId="0" fillId="35" borderId="19" xfId="0" applyFill="1" applyBorder="1" applyAlignment="1" applyProtection="1">
      <alignment vertical="center"/>
      <protection hidden="1"/>
    </xf>
    <xf numFmtId="0" fontId="0" fillId="36" borderId="20" xfId="0" applyFill="1" applyBorder="1" applyAlignment="1" applyProtection="1">
      <alignment vertical="center"/>
      <protection hidden="1"/>
    </xf>
    <xf numFmtId="0" fontId="0" fillId="36" borderId="13" xfId="0" applyFill="1" applyBorder="1" applyAlignment="1" applyProtection="1">
      <alignment vertical="center"/>
      <protection hidden="1"/>
    </xf>
    <xf numFmtId="0" fontId="0" fillId="35" borderId="21" xfId="0" applyFill="1" applyBorder="1" applyAlignment="1" applyProtection="1">
      <alignment vertical="center"/>
      <protection hidden="1"/>
    </xf>
    <xf numFmtId="0" fontId="0" fillId="35" borderId="10" xfId="0" applyFill="1" applyBorder="1" applyAlignment="1" applyProtection="1">
      <alignment vertical="center"/>
      <protection hidden="1"/>
    </xf>
    <xf numFmtId="0" fontId="0" fillId="35" borderId="22" xfId="0" applyFill="1" applyBorder="1" applyAlignment="1" applyProtection="1">
      <alignment vertical="center"/>
      <protection hidden="1"/>
    </xf>
    <xf numFmtId="49" fontId="0" fillId="36" borderId="23" xfId="0" applyNumberFormat="1" applyFill="1" applyBorder="1" applyAlignment="1" applyProtection="1">
      <alignment horizontal="center" vertical="center"/>
      <protection hidden="1"/>
    </xf>
    <xf numFmtId="49" fontId="0" fillId="36" borderId="21" xfId="0" applyNumberFormat="1" applyFill="1" applyBorder="1" applyAlignment="1" applyProtection="1">
      <alignment horizontal="center" vertical="center"/>
      <protection hidden="1"/>
    </xf>
    <xf numFmtId="0" fontId="0" fillId="37" borderId="16" xfId="0" applyFill="1" applyBorder="1" applyAlignment="1" applyProtection="1">
      <alignment vertical="center"/>
      <protection hidden="1"/>
    </xf>
    <xf numFmtId="0" fontId="0" fillId="37" borderId="24" xfId="0" applyFill="1" applyBorder="1" applyAlignment="1" applyProtection="1">
      <alignment horizontal="center" vertical="center"/>
      <protection hidden="1"/>
    </xf>
    <xf numFmtId="49" fontId="0" fillId="37" borderId="17" xfId="0" applyNumberForma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37" borderId="23" xfId="0" applyFill="1" applyBorder="1" applyAlignment="1" applyProtection="1">
      <alignment vertical="center"/>
      <protection hidden="1"/>
    </xf>
    <xf numFmtId="0" fontId="0" fillId="37" borderId="21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0" fillId="37" borderId="20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top"/>
      <protection hidden="1"/>
    </xf>
    <xf numFmtId="49" fontId="6" fillId="33" borderId="0" xfId="0" applyNumberFormat="1" applyFont="1" applyFill="1" applyBorder="1" applyAlignment="1" applyProtection="1">
      <alignment vertical="center"/>
      <protection hidden="1" locked="0"/>
    </xf>
    <xf numFmtId="0" fontId="0" fillId="36" borderId="14" xfId="0" applyFill="1" applyBorder="1" applyAlignment="1" applyProtection="1">
      <alignment vertical="center"/>
      <protection hidden="1"/>
    </xf>
    <xf numFmtId="0" fontId="0" fillId="37" borderId="20" xfId="0" applyFill="1" applyBorder="1" applyAlignment="1" applyProtection="1">
      <alignment vertical="center"/>
      <protection hidden="1"/>
    </xf>
    <xf numFmtId="49" fontId="0" fillId="37" borderId="22" xfId="0" applyNumberFormat="1" applyFill="1" applyBorder="1" applyAlignment="1" applyProtection="1">
      <alignment horizontal="center" vertical="center"/>
      <protection hidden="1"/>
    </xf>
    <xf numFmtId="0" fontId="10" fillId="37" borderId="25" xfId="0" applyFont="1" applyFill="1" applyBorder="1" applyAlignment="1" applyProtection="1">
      <alignment vertical="center"/>
      <protection hidden="1"/>
    </xf>
    <xf numFmtId="0" fontId="0" fillId="37" borderId="26" xfId="0" applyFill="1" applyBorder="1" applyAlignment="1" applyProtection="1">
      <alignment horizontal="center" vertical="center"/>
      <protection hidden="1"/>
    </xf>
    <xf numFmtId="49" fontId="0" fillId="37" borderId="27" xfId="0" applyNumberFormat="1" applyFill="1" applyBorder="1" applyAlignment="1" applyProtection="1">
      <alignment horizontal="center" vertical="center"/>
      <protection hidden="1"/>
    </xf>
    <xf numFmtId="0" fontId="0" fillId="37" borderId="25" xfId="0" applyFill="1" applyBorder="1" applyAlignment="1" applyProtection="1">
      <alignment vertical="center"/>
      <protection hidden="1"/>
    </xf>
    <xf numFmtId="0" fontId="0" fillId="37" borderId="13" xfId="0" applyFill="1" applyBorder="1" applyAlignment="1" applyProtection="1">
      <alignment horizontal="center" vertical="center"/>
      <protection hidden="1"/>
    </xf>
    <xf numFmtId="0" fontId="0" fillId="37" borderId="28" xfId="0" applyFill="1" applyBorder="1" applyAlignment="1" applyProtection="1">
      <alignment vertical="center"/>
      <protection hidden="1"/>
    </xf>
    <xf numFmtId="0" fontId="0" fillId="37" borderId="29" xfId="0" applyFill="1" applyBorder="1" applyAlignment="1" applyProtection="1">
      <alignment horizontal="center" vertical="center"/>
      <protection hidden="1"/>
    </xf>
    <xf numFmtId="49" fontId="0" fillId="37" borderId="15" xfId="0" applyNumberFormat="1" applyFill="1" applyBorder="1" applyAlignment="1" applyProtection="1">
      <alignment horizontal="center" vertical="center"/>
      <protection hidden="1"/>
    </xf>
    <xf numFmtId="49" fontId="0" fillId="37" borderId="30" xfId="0" applyNumberFormat="1" applyFill="1" applyBorder="1" applyAlignment="1" applyProtection="1">
      <alignment horizontal="center" vertical="center"/>
      <protection hidden="1"/>
    </xf>
    <xf numFmtId="176" fontId="8" fillId="34" borderId="16" xfId="0" applyNumberFormat="1" applyFont="1" applyFill="1" applyBorder="1" applyAlignment="1">
      <alignment vertical="center"/>
    </xf>
    <xf numFmtId="176" fontId="8" fillId="33" borderId="16" xfId="0" applyNumberFormat="1" applyFont="1" applyFill="1" applyBorder="1" applyAlignment="1">
      <alignment vertical="center"/>
    </xf>
    <xf numFmtId="176" fontId="8" fillId="34" borderId="23" xfId="0" applyNumberFormat="1" applyFont="1" applyFill="1" applyBorder="1" applyAlignment="1">
      <alignment vertical="center"/>
    </xf>
    <xf numFmtId="176" fontId="8" fillId="33" borderId="23" xfId="0" applyNumberFormat="1" applyFont="1" applyFill="1" applyBorder="1" applyAlignment="1">
      <alignment vertical="center"/>
    </xf>
    <xf numFmtId="176" fontId="8" fillId="34" borderId="31" xfId="0" applyNumberFormat="1" applyFont="1" applyFill="1" applyBorder="1" applyAlignment="1">
      <alignment vertical="center"/>
    </xf>
    <xf numFmtId="176" fontId="8" fillId="34" borderId="32" xfId="0" applyNumberFormat="1" applyFont="1" applyFill="1" applyBorder="1" applyAlignment="1">
      <alignment vertical="center"/>
    </xf>
    <xf numFmtId="176" fontId="8" fillId="33" borderId="32" xfId="0" applyNumberFormat="1" applyFont="1" applyFill="1" applyBorder="1" applyAlignment="1">
      <alignment vertical="center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" fillId="38" borderId="0" xfId="61" applyFont="1" applyFill="1" applyProtection="1">
      <alignment vertical="center"/>
      <protection hidden="1"/>
    </xf>
    <xf numFmtId="0" fontId="0" fillId="38" borderId="0" xfId="0" applyFill="1" applyAlignment="1" applyProtection="1">
      <alignment vertical="center"/>
      <protection hidden="1"/>
    </xf>
    <xf numFmtId="0" fontId="0" fillId="39" borderId="0" xfId="0" applyFill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176" fontId="0" fillId="33" borderId="0" xfId="0" applyNumberFormat="1" applyFill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center"/>
      <protection hidden="1"/>
    </xf>
    <xf numFmtId="0" fontId="1" fillId="37" borderId="24" xfId="0" applyFont="1" applyFill="1" applyBorder="1" applyAlignment="1" applyProtection="1">
      <alignment horizontal="center" vertical="center"/>
      <protection hidden="1"/>
    </xf>
    <xf numFmtId="49" fontId="1" fillId="37" borderId="17" xfId="0" applyNumberFormat="1" applyFont="1" applyFill="1" applyBorder="1" applyAlignment="1" applyProtection="1">
      <alignment horizontal="center" vertical="center"/>
      <protection hidden="1"/>
    </xf>
    <xf numFmtId="0" fontId="1" fillId="37" borderId="21" xfId="0" applyFont="1" applyFill="1" applyBorder="1" applyAlignment="1" applyProtection="1">
      <alignment horizontal="center" vertical="center"/>
      <protection hidden="1"/>
    </xf>
    <xf numFmtId="49" fontId="1" fillId="37" borderId="22" xfId="0" applyNumberFormat="1" applyFont="1" applyFill="1" applyBorder="1" applyAlignment="1" applyProtection="1">
      <alignment horizontal="center" vertical="center"/>
      <protection hidden="1"/>
    </xf>
    <xf numFmtId="0" fontId="1" fillId="37" borderId="13" xfId="0" applyFont="1" applyFill="1" applyBorder="1" applyAlignment="1" applyProtection="1">
      <alignment horizontal="center" vertical="center"/>
      <protection hidden="1"/>
    </xf>
    <xf numFmtId="49" fontId="1" fillId="37" borderId="15" xfId="0" applyNumberFormat="1" applyFont="1" applyFill="1" applyBorder="1" applyAlignment="1" applyProtection="1">
      <alignment horizontal="center" vertical="center"/>
      <protection hidden="1"/>
    </xf>
    <xf numFmtId="176" fontId="4" fillId="34" borderId="11" xfId="0" applyNumberFormat="1" applyFont="1" applyFill="1" applyBorder="1" applyAlignment="1" applyProtection="1">
      <alignment horizontal="right" vertical="center"/>
      <protection hidden="1"/>
    </xf>
    <xf numFmtId="176" fontId="4" fillId="34" borderId="33" xfId="0" applyNumberFormat="1" applyFont="1" applyFill="1" applyBorder="1" applyAlignment="1" applyProtection="1">
      <alignment horizontal="right" vertical="center"/>
      <protection hidden="1"/>
    </xf>
    <xf numFmtId="176" fontId="4" fillId="34" borderId="23" xfId="0" applyNumberFormat="1" applyFont="1" applyFill="1" applyBorder="1" applyAlignment="1" applyProtection="1">
      <alignment horizontal="right" vertical="center"/>
      <protection hidden="1"/>
    </xf>
    <xf numFmtId="176" fontId="4" fillId="34" borderId="16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top"/>
      <protection hidden="1"/>
    </xf>
    <xf numFmtId="0" fontId="13" fillId="36" borderId="14" xfId="0" applyFont="1" applyFill="1" applyBorder="1" applyAlignment="1" applyProtection="1">
      <alignment vertical="center"/>
      <protection hidden="1"/>
    </xf>
    <xf numFmtId="0" fontId="13" fillId="36" borderId="17" xfId="0" applyFont="1" applyFill="1" applyBorder="1" applyAlignment="1" applyProtection="1">
      <alignment vertical="center"/>
      <protection hidden="1"/>
    </xf>
    <xf numFmtId="0" fontId="13" fillId="36" borderId="12" xfId="0" applyFont="1" applyFill="1" applyBorder="1" applyAlignment="1" applyProtection="1">
      <alignment vertical="center"/>
      <protection hidden="1"/>
    </xf>
    <xf numFmtId="0" fontId="13" fillId="36" borderId="16" xfId="0" applyFont="1" applyFill="1" applyBorder="1" applyAlignment="1" applyProtection="1">
      <alignment horizontal="center" vertical="center" wrapText="1"/>
      <protection hidden="1"/>
    </xf>
    <xf numFmtId="49" fontId="13" fillId="36" borderId="23" xfId="0" applyNumberFormat="1" applyFont="1" applyFill="1" applyBorder="1" applyAlignment="1" applyProtection="1">
      <alignment horizontal="center" vertical="center"/>
      <protection hidden="1"/>
    </xf>
    <xf numFmtId="49" fontId="13" fillId="36" borderId="21" xfId="0" applyNumberFormat="1" applyFont="1" applyFill="1" applyBorder="1" applyAlignment="1" applyProtection="1">
      <alignment horizontal="center" vertical="center"/>
      <protection hidden="1"/>
    </xf>
    <xf numFmtId="176" fontId="4" fillId="34" borderId="34" xfId="0" applyNumberFormat="1" applyFont="1" applyFill="1" applyBorder="1" applyAlignment="1" applyProtection="1">
      <alignment horizontal="right" vertical="center"/>
      <protection hidden="1"/>
    </xf>
    <xf numFmtId="176" fontId="4" fillId="34" borderId="35" xfId="0" applyNumberFormat="1" applyFont="1" applyFill="1" applyBorder="1" applyAlignment="1" applyProtection="1">
      <alignment horizontal="right" vertical="center"/>
      <protection hidden="1"/>
    </xf>
    <xf numFmtId="0" fontId="1" fillId="37" borderId="36" xfId="0" applyFont="1" applyFill="1" applyBorder="1" applyAlignment="1" applyProtection="1">
      <alignment horizontal="center" vertical="center"/>
      <protection hidden="1"/>
    </xf>
    <xf numFmtId="49" fontId="1" fillId="37" borderId="37" xfId="0" applyNumberFormat="1" applyFont="1" applyFill="1" applyBorder="1" applyAlignment="1" applyProtection="1">
      <alignment horizontal="center" vertical="center"/>
      <protection hidden="1"/>
    </xf>
    <xf numFmtId="176" fontId="4" fillId="34" borderId="38" xfId="0" applyNumberFormat="1" applyFont="1" applyFill="1" applyBorder="1" applyAlignment="1" applyProtection="1">
      <alignment horizontal="right" vertical="center"/>
      <protection hidden="1"/>
    </xf>
    <xf numFmtId="0" fontId="1" fillId="37" borderId="39" xfId="0" applyFont="1" applyFill="1" applyBorder="1" applyAlignment="1" applyProtection="1">
      <alignment horizontal="center" vertical="center"/>
      <protection hidden="1"/>
    </xf>
    <xf numFmtId="49" fontId="1" fillId="37" borderId="40" xfId="0" applyNumberFormat="1" applyFont="1" applyFill="1" applyBorder="1" applyAlignment="1" applyProtection="1">
      <alignment horizontal="center" vertical="center"/>
      <protection hidden="1"/>
    </xf>
    <xf numFmtId="176" fontId="4" fillId="34" borderId="41" xfId="0" applyNumberFormat="1" applyFont="1" applyFill="1" applyBorder="1" applyAlignment="1" applyProtection="1">
      <alignment horizontal="right" vertical="center"/>
      <protection hidden="1"/>
    </xf>
    <xf numFmtId="176" fontId="4" fillId="34" borderId="42" xfId="0" applyNumberFormat="1" applyFont="1" applyFill="1" applyBorder="1" applyAlignment="1" applyProtection="1">
      <alignment horizontal="right" vertical="center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14" fillId="0" borderId="10" xfId="0" applyFont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vertical="center"/>
      <protection hidden="1"/>
    </xf>
    <xf numFmtId="49" fontId="1" fillId="0" borderId="10" xfId="0" applyNumberFormat="1" applyFont="1" applyBorder="1" applyAlignment="1" applyProtection="1">
      <alignment vertical="center"/>
      <protection hidden="1"/>
    </xf>
    <xf numFmtId="176" fontId="19" fillId="0" borderId="0" xfId="0" applyNumberFormat="1" applyFont="1" applyAlignment="1" applyProtection="1">
      <alignment vertical="center"/>
      <protection hidden="1"/>
    </xf>
    <xf numFmtId="0" fontId="20" fillId="0" borderId="11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9" fontId="0" fillId="37" borderId="19" xfId="0" applyNumberFormat="1" applyFill="1" applyBorder="1" applyAlignment="1" applyProtection="1">
      <alignment horizontal="center" vertical="center"/>
      <protection hidden="1"/>
    </xf>
    <xf numFmtId="0" fontId="0" fillId="37" borderId="16" xfId="0" applyFill="1" applyBorder="1" applyAlignment="1" applyProtection="1">
      <alignment vertical="center"/>
      <protection hidden="1"/>
    </xf>
    <xf numFmtId="0" fontId="0" fillId="37" borderId="25" xfId="0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center" readingOrder="1"/>
    </xf>
    <xf numFmtId="0" fontId="1" fillId="37" borderId="18" xfId="0" applyFont="1" applyFill="1" applyBorder="1" applyAlignment="1" applyProtection="1">
      <alignment horizontal="center" vertical="center"/>
      <protection hidden="1"/>
    </xf>
    <xf numFmtId="176" fontId="4" fillId="34" borderId="32" xfId="0" applyNumberFormat="1" applyFont="1" applyFill="1" applyBorder="1" applyAlignment="1" applyProtection="1">
      <alignment horizontal="right" vertical="center"/>
      <protection hidden="1"/>
    </xf>
    <xf numFmtId="176" fontId="4" fillId="34" borderId="43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176" fontId="4" fillId="33" borderId="11" xfId="0" applyNumberFormat="1" applyFont="1" applyFill="1" applyBorder="1" applyAlignment="1" applyProtection="1">
      <alignment horizontal="right" vertical="center"/>
      <protection locked="0"/>
    </xf>
    <xf numFmtId="176" fontId="4" fillId="33" borderId="16" xfId="0" applyNumberFormat="1" applyFont="1" applyFill="1" applyBorder="1" applyAlignment="1" applyProtection="1">
      <alignment horizontal="right" vertical="center"/>
      <protection locked="0"/>
    </xf>
    <xf numFmtId="176" fontId="4" fillId="33" borderId="41" xfId="0" applyNumberFormat="1" applyFont="1" applyFill="1" applyBorder="1" applyAlignment="1" applyProtection="1">
      <alignment horizontal="right" vertical="center"/>
      <protection locked="0"/>
    </xf>
    <xf numFmtId="176" fontId="4" fillId="33" borderId="23" xfId="0" applyNumberFormat="1" applyFont="1" applyFill="1" applyBorder="1" applyAlignment="1" applyProtection="1">
      <alignment horizontal="right" vertical="center"/>
      <protection locked="0"/>
    </xf>
    <xf numFmtId="176" fontId="4" fillId="33" borderId="32" xfId="0" applyNumberFormat="1" applyFont="1" applyFill="1" applyBorder="1" applyAlignment="1" applyProtection="1">
      <alignment horizontal="right" vertical="center"/>
      <protection locked="0"/>
    </xf>
    <xf numFmtId="49" fontId="20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3" borderId="0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hidden="1"/>
    </xf>
    <xf numFmtId="0" fontId="13" fillId="37" borderId="44" xfId="0" applyFont="1" applyFill="1" applyBorder="1" applyAlignment="1" applyProtection="1">
      <alignment horizontal="center" vertical="center"/>
      <protection hidden="1"/>
    </xf>
    <xf numFmtId="0" fontId="13" fillId="37" borderId="23" xfId="0" applyFont="1" applyFill="1" applyBorder="1" applyAlignment="1" applyProtection="1">
      <alignment horizontal="center" vertical="center"/>
      <protection hidden="1"/>
    </xf>
    <xf numFmtId="0" fontId="15" fillId="37" borderId="20" xfId="0" applyFont="1" applyFill="1" applyBorder="1" applyAlignment="1" applyProtection="1">
      <alignment horizontal="center" vertical="center"/>
      <protection hidden="1"/>
    </xf>
    <xf numFmtId="0" fontId="15" fillId="37" borderId="23" xfId="0" applyFont="1" applyFill="1" applyBorder="1" applyAlignment="1" applyProtection="1">
      <alignment horizontal="center" vertical="center"/>
      <protection hidden="1"/>
    </xf>
    <xf numFmtId="0" fontId="13" fillId="37" borderId="16" xfId="0" applyFont="1" applyFill="1" applyBorder="1" applyAlignment="1" applyProtection="1">
      <alignment horizontal="center" vertical="center"/>
      <protection hidden="1"/>
    </xf>
    <xf numFmtId="0" fontId="13" fillId="37" borderId="16" xfId="0" applyFont="1" applyFill="1" applyBorder="1" applyAlignment="1" applyProtection="1">
      <alignment horizontal="center" vertical="center" wrapText="1"/>
      <protection hidden="1"/>
    </xf>
    <xf numFmtId="0" fontId="13" fillId="37" borderId="45" xfId="0" applyFont="1" applyFill="1" applyBorder="1" applyAlignment="1" applyProtection="1">
      <alignment horizontal="center" vertical="center"/>
      <protection hidden="1"/>
    </xf>
    <xf numFmtId="0" fontId="15" fillId="37" borderId="44" xfId="0" applyFont="1" applyFill="1" applyBorder="1" applyAlignment="1" applyProtection="1">
      <alignment horizontal="center" vertical="center" wrapText="1"/>
      <protection hidden="1"/>
    </xf>
    <xf numFmtId="0" fontId="13" fillId="36" borderId="13" xfId="0" applyFont="1" applyFill="1" applyBorder="1" applyAlignment="1" applyProtection="1">
      <alignment horizontal="center" vertical="center" wrapText="1"/>
      <protection hidden="1"/>
    </xf>
    <xf numFmtId="0" fontId="13" fillId="36" borderId="18" xfId="0" applyFont="1" applyFill="1" applyBorder="1" applyAlignment="1" applyProtection="1">
      <alignment horizontal="center" vertical="center"/>
      <protection hidden="1"/>
    </xf>
    <xf numFmtId="0" fontId="15" fillId="37" borderId="16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vertical="center"/>
      <protection/>
    </xf>
    <xf numFmtId="0" fontId="1" fillId="37" borderId="16" xfId="0" applyFont="1" applyFill="1" applyBorder="1" applyAlignment="1" applyProtection="1">
      <alignment horizontal="center" vertical="center" wrapText="1"/>
      <protection hidden="1"/>
    </xf>
    <xf numFmtId="0" fontId="1" fillId="37" borderId="20" xfId="0" applyFont="1" applyFill="1" applyBorder="1" applyAlignment="1" applyProtection="1">
      <alignment horizontal="center" vertical="center"/>
      <protection hidden="1"/>
    </xf>
    <xf numFmtId="0" fontId="15" fillId="37" borderId="20" xfId="0" applyFont="1" applyFill="1" applyBorder="1" applyAlignment="1" applyProtection="1">
      <alignment horizontal="center" vertical="center" wrapText="1"/>
      <protection hidden="1"/>
    </xf>
    <xf numFmtId="0" fontId="15" fillId="37" borderId="44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28575</xdr:rowOff>
    </xdr:from>
    <xdr:to>
      <xdr:col>4</xdr:col>
      <xdr:colOff>0</xdr:colOff>
      <xdr:row>9</xdr:row>
      <xdr:rowOff>428625</xdr:rowOff>
    </xdr:to>
    <xdr:sp>
      <xdr:nvSpPr>
        <xdr:cNvPr id="1" name="Text Box 24"/>
        <xdr:cNvSpPr txBox="1">
          <a:spLocks noChangeArrowheads="1"/>
        </xdr:cNvSpPr>
      </xdr:nvSpPr>
      <xdr:spPr>
        <a:xfrm>
          <a:off x="3438525" y="197167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前年度末現在</a:t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9</xdr:row>
      <xdr:rowOff>447675</xdr:rowOff>
    </xdr:to>
    <xdr:sp>
      <xdr:nvSpPr>
        <xdr:cNvPr id="2" name="Text Box 32"/>
        <xdr:cNvSpPr txBox="1">
          <a:spLocks noChangeArrowheads="1"/>
        </xdr:cNvSpPr>
      </xdr:nvSpPr>
      <xdr:spPr>
        <a:xfrm>
          <a:off x="15039975" y="1952625"/>
          <a:ext cx="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9</xdr:row>
      <xdr:rowOff>447675</xdr:rowOff>
    </xdr:to>
    <xdr:sp>
      <xdr:nvSpPr>
        <xdr:cNvPr id="3" name="Text Box 33"/>
        <xdr:cNvSpPr txBox="1">
          <a:spLocks noChangeArrowheads="1"/>
        </xdr:cNvSpPr>
      </xdr:nvSpPr>
      <xdr:spPr>
        <a:xfrm>
          <a:off x="15039975" y="1952625"/>
          <a:ext cx="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転出･返還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11</xdr:col>
      <xdr:colOff>0</xdr:colOff>
      <xdr:row>9</xdr:row>
      <xdr:rowOff>28575</xdr:rowOff>
    </xdr:from>
    <xdr:to>
      <xdr:col>11</xdr:col>
      <xdr:colOff>0</xdr:colOff>
      <xdr:row>9</xdr:row>
      <xdr:rowOff>447675</xdr:rowOff>
    </xdr:to>
    <xdr:sp>
      <xdr:nvSpPr>
        <xdr:cNvPr id="4" name="Text Box 34"/>
        <xdr:cNvSpPr txBox="1">
          <a:spLocks noChangeArrowheads="1"/>
        </xdr:cNvSpPr>
      </xdr:nvSpPr>
      <xdr:spPr>
        <a:xfrm>
          <a:off x="15039975" y="22002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歳に達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した場合</a:t>
          </a:r>
        </a:p>
      </xdr:txBody>
    </xdr:sp>
    <xdr:clientData/>
  </xdr:twoCellAnchor>
  <xdr:twoCellAnchor>
    <xdr:from>
      <xdr:col>11</xdr:col>
      <xdr:colOff>0</xdr:colOff>
      <xdr:row>9</xdr:row>
      <xdr:rowOff>28575</xdr:rowOff>
    </xdr:from>
    <xdr:to>
      <xdr:col>11</xdr:col>
      <xdr:colOff>0</xdr:colOff>
      <xdr:row>9</xdr:row>
      <xdr:rowOff>447675</xdr:rowOff>
    </xdr:to>
    <xdr:sp>
      <xdr:nvSpPr>
        <xdr:cNvPr id="5" name="Text Box 35"/>
        <xdr:cNvSpPr txBox="1">
          <a:spLocks noChangeArrowheads="1"/>
        </xdr:cNvSpPr>
      </xdr:nvSpPr>
      <xdr:spPr>
        <a:xfrm>
          <a:off x="15039975" y="22002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障害の種類</a:t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8</xdr:row>
      <xdr:rowOff>219075</xdr:rowOff>
    </xdr:to>
    <xdr:sp>
      <xdr:nvSpPr>
        <xdr:cNvPr id="6" name="Text Box 44"/>
        <xdr:cNvSpPr txBox="1">
          <a:spLocks noChangeArrowheads="1"/>
        </xdr:cNvSpPr>
      </xdr:nvSpPr>
      <xdr:spPr>
        <a:xfrm>
          <a:off x="15039975" y="19526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変更（年度中）</a:t>
          </a:r>
        </a:p>
      </xdr:txBody>
    </xdr:sp>
    <xdr:clientData/>
  </xdr:twoCellAnchor>
  <xdr:twoCellAnchor>
    <xdr:from>
      <xdr:col>18</xdr:col>
      <xdr:colOff>0</xdr:colOff>
      <xdr:row>8</xdr:row>
      <xdr:rowOff>9525</xdr:rowOff>
    </xdr:from>
    <xdr:to>
      <xdr:col>18</xdr:col>
      <xdr:colOff>0</xdr:colOff>
      <xdr:row>8</xdr:row>
      <xdr:rowOff>219075</xdr:rowOff>
    </xdr:to>
    <xdr:sp>
      <xdr:nvSpPr>
        <xdr:cNvPr id="7" name="Text Box 46"/>
        <xdr:cNvSpPr txBox="1">
          <a:spLocks noChangeArrowheads="1"/>
        </xdr:cNvSpPr>
      </xdr:nvSpPr>
      <xdr:spPr>
        <a:xfrm>
          <a:off x="26641425" y="19526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（参考）　前年度分報告</a:t>
          </a:r>
        </a:p>
      </xdr:txBody>
    </xdr:sp>
    <xdr:clientData/>
  </xdr:twoCellAnchor>
  <xdr:twoCellAnchor>
    <xdr:from>
      <xdr:col>18</xdr:col>
      <xdr:colOff>0</xdr:colOff>
      <xdr:row>9</xdr:row>
      <xdr:rowOff>28575</xdr:rowOff>
    </xdr:from>
    <xdr:to>
      <xdr:col>18</xdr:col>
      <xdr:colOff>0</xdr:colOff>
      <xdr:row>9</xdr:row>
      <xdr:rowOff>447675</xdr:rowOff>
    </xdr:to>
    <xdr:sp>
      <xdr:nvSpPr>
        <xdr:cNvPr id="8" name="Text Box 47"/>
        <xdr:cNvSpPr txBox="1">
          <a:spLocks noChangeArrowheads="1"/>
        </xdr:cNvSpPr>
      </xdr:nvSpPr>
      <xdr:spPr>
        <a:xfrm>
          <a:off x="26641425" y="22002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　度　末　現　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　　　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38100</xdr:rowOff>
    </xdr:from>
    <xdr:to>
      <xdr:col>1</xdr:col>
      <xdr:colOff>1571625</xdr:colOff>
      <xdr:row>12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4325" y="2562225"/>
          <a:ext cx="14954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視覚障害</a:t>
          </a:r>
        </a:p>
      </xdr:txBody>
    </xdr:sp>
    <xdr:clientData/>
  </xdr:twoCellAnchor>
  <xdr:twoCellAnchor>
    <xdr:from>
      <xdr:col>1</xdr:col>
      <xdr:colOff>295275</xdr:colOff>
      <xdr:row>45</xdr:row>
      <xdr:rowOff>19050</xdr:rowOff>
    </xdr:from>
    <xdr:to>
      <xdr:col>1</xdr:col>
      <xdr:colOff>1562100</xdr:colOff>
      <xdr:row>46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3400" y="10315575"/>
          <a:ext cx="12668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ぼうこう・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直腸機能障害</a:t>
          </a:r>
        </a:p>
      </xdr:txBody>
    </xdr:sp>
    <xdr:clientData/>
  </xdr:twoCellAnchor>
  <xdr:twoCellAnchor>
    <xdr:from>
      <xdr:col>1</xdr:col>
      <xdr:colOff>76200</xdr:colOff>
      <xdr:row>15</xdr:row>
      <xdr:rowOff>38100</xdr:rowOff>
    </xdr:from>
    <xdr:to>
      <xdr:col>1</xdr:col>
      <xdr:colOff>1571625</xdr:colOff>
      <xdr:row>16</xdr:row>
      <xdr:rowOff>200025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14325" y="3476625"/>
          <a:ext cx="14954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聴覚･平衡機能障害</a:t>
          </a:r>
        </a:p>
      </xdr:txBody>
    </xdr:sp>
    <xdr:clientData/>
  </xdr:twoCellAnchor>
  <xdr:twoCellAnchor>
    <xdr:from>
      <xdr:col>1</xdr:col>
      <xdr:colOff>247650</xdr:colOff>
      <xdr:row>17</xdr:row>
      <xdr:rowOff>38100</xdr:rowOff>
    </xdr:from>
    <xdr:to>
      <xdr:col>1</xdr:col>
      <xdr:colOff>1571625</xdr:colOff>
      <xdr:row>18</xdr:row>
      <xdr:rowOff>200025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85775" y="3933825"/>
          <a:ext cx="1314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聴覚</a:t>
          </a:r>
        </a:p>
      </xdr:txBody>
    </xdr:sp>
    <xdr:clientData/>
  </xdr:twoCellAnchor>
  <xdr:twoCellAnchor>
    <xdr:from>
      <xdr:col>1</xdr:col>
      <xdr:colOff>266700</xdr:colOff>
      <xdr:row>19</xdr:row>
      <xdr:rowOff>38100</xdr:rowOff>
    </xdr:from>
    <xdr:to>
      <xdr:col>1</xdr:col>
      <xdr:colOff>1571625</xdr:colOff>
      <xdr:row>20</xdr:row>
      <xdr:rowOff>200025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04825" y="4391025"/>
          <a:ext cx="13049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平衡機能</a:t>
          </a:r>
        </a:p>
      </xdr:txBody>
    </xdr:sp>
    <xdr:clientData/>
  </xdr:twoCellAnchor>
  <xdr:twoCellAnchor>
    <xdr:from>
      <xdr:col>1</xdr:col>
      <xdr:colOff>76200</xdr:colOff>
      <xdr:row>23</xdr:row>
      <xdr:rowOff>38100</xdr:rowOff>
    </xdr:from>
    <xdr:to>
      <xdr:col>1</xdr:col>
      <xdr:colOff>1571625</xdr:colOff>
      <xdr:row>24</xdr:row>
      <xdr:rowOff>200025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14325" y="5305425"/>
          <a:ext cx="14954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肢体不自由</a:t>
          </a:r>
        </a:p>
      </xdr:txBody>
    </xdr:sp>
    <xdr:clientData/>
  </xdr:twoCellAnchor>
  <xdr:twoCellAnchor>
    <xdr:from>
      <xdr:col>1</xdr:col>
      <xdr:colOff>266700</xdr:colOff>
      <xdr:row>25</xdr:row>
      <xdr:rowOff>38100</xdr:rowOff>
    </xdr:from>
    <xdr:to>
      <xdr:col>1</xdr:col>
      <xdr:colOff>1571625</xdr:colOff>
      <xdr:row>26</xdr:row>
      <xdr:rowOff>200025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04825" y="5762625"/>
          <a:ext cx="13049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上肢</a:t>
          </a:r>
        </a:p>
      </xdr:txBody>
    </xdr:sp>
    <xdr:clientData/>
  </xdr:twoCellAnchor>
  <xdr:twoCellAnchor>
    <xdr:from>
      <xdr:col>1</xdr:col>
      <xdr:colOff>266700</xdr:colOff>
      <xdr:row>27</xdr:row>
      <xdr:rowOff>38100</xdr:rowOff>
    </xdr:from>
    <xdr:to>
      <xdr:col>1</xdr:col>
      <xdr:colOff>1571625</xdr:colOff>
      <xdr:row>28</xdr:row>
      <xdr:rowOff>200025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04825" y="6219825"/>
          <a:ext cx="13049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下肢</a:t>
          </a:r>
        </a:p>
      </xdr:txBody>
    </xdr:sp>
    <xdr:clientData/>
  </xdr:twoCellAnchor>
  <xdr:twoCellAnchor>
    <xdr:from>
      <xdr:col>1</xdr:col>
      <xdr:colOff>266700</xdr:colOff>
      <xdr:row>29</xdr:row>
      <xdr:rowOff>38100</xdr:rowOff>
    </xdr:from>
    <xdr:to>
      <xdr:col>1</xdr:col>
      <xdr:colOff>1571625</xdr:colOff>
      <xdr:row>30</xdr:row>
      <xdr:rowOff>200025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04825" y="6677025"/>
          <a:ext cx="13049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体幹</a:t>
          </a:r>
        </a:p>
      </xdr:txBody>
    </xdr:sp>
    <xdr:clientData/>
  </xdr:twoCellAnchor>
  <xdr:twoCellAnchor>
    <xdr:from>
      <xdr:col>1</xdr:col>
      <xdr:colOff>238125</xdr:colOff>
      <xdr:row>31</xdr:row>
      <xdr:rowOff>38100</xdr:rowOff>
    </xdr:from>
    <xdr:to>
      <xdr:col>1</xdr:col>
      <xdr:colOff>1571625</xdr:colOff>
      <xdr:row>32</xdr:row>
      <xdr:rowOff>200025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76250" y="7134225"/>
          <a:ext cx="1333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運動機能障害</a:t>
          </a:r>
        </a:p>
      </xdr:txBody>
    </xdr:sp>
    <xdr:clientData/>
  </xdr:twoCellAnchor>
  <xdr:twoCellAnchor>
    <xdr:from>
      <xdr:col>1</xdr:col>
      <xdr:colOff>342900</xdr:colOff>
      <xdr:row>33</xdr:row>
      <xdr:rowOff>38100</xdr:rowOff>
    </xdr:from>
    <xdr:to>
      <xdr:col>1</xdr:col>
      <xdr:colOff>1571625</xdr:colOff>
      <xdr:row>34</xdr:row>
      <xdr:rowOff>200025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81025" y="7591425"/>
          <a:ext cx="1228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上肢機能</a:t>
          </a:r>
        </a:p>
      </xdr:txBody>
    </xdr:sp>
    <xdr:clientData/>
  </xdr:twoCellAnchor>
  <xdr:twoCellAnchor>
    <xdr:from>
      <xdr:col>1</xdr:col>
      <xdr:colOff>361950</xdr:colOff>
      <xdr:row>35</xdr:row>
      <xdr:rowOff>38100</xdr:rowOff>
    </xdr:from>
    <xdr:to>
      <xdr:col>1</xdr:col>
      <xdr:colOff>1571625</xdr:colOff>
      <xdr:row>36</xdr:row>
      <xdr:rowOff>200025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00075" y="8048625"/>
          <a:ext cx="1209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移動機能</a:t>
          </a:r>
        </a:p>
      </xdr:txBody>
    </xdr:sp>
    <xdr:clientData/>
  </xdr:twoCellAnchor>
  <xdr:twoCellAnchor>
    <xdr:from>
      <xdr:col>1</xdr:col>
      <xdr:colOff>76200</xdr:colOff>
      <xdr:row>37</xdr:row>
      <xdr:rowOff>38100</xdr:rowOff>
    </xdr:from>
    <xdr:to>
      <xdr:col>1</xdr:col>
      <xdr:colOff>1571625</xdr:colOff>
      <xdr:row>38</xdr:row>
      <xdr:rowOff>200025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14325" y="8505825"/>
          <a:ext cx="14954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内部障害</a:t>
          </a:r>
        </a:p>
      </xdr:txBody>
    </xdr:sp>
    <xdr:clientData/>
  </xdr:twoCellAnchor>
  <xdr:twoCellAnchor>
    <xdr:from>
      <xdr:col>1</xdr:col>
      <xdr:colOff>247650</xdr:colOff>
      <xdr:row>39</xdr:row>
      <xdr:rowOff>38100</xdr:rowOff>
    </xdr:from>
    <xdr:to>
      <xdr:col>1</xdr:col>
      <xdr:colOff>1571625</xdr:colOff>
      <xdr:row>40</xdr:row>
      <xdr:rowOff>200025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485775" y="8963025"/>
          <a:ext cx="1314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心臓機能障害</a:t>
          </a:r>
        </a:p>
      </xdr:txBody>
    </xdr:sp>
    <xdr:clientData/>
  </xdr:twoCellAnchor>
  <xdr:twoCellAnchor>
    <xdr:from>
      <xdr:col>1</xdr:col>
      <xdr:colOff>295275</xdr:colOff>
      <xdr:row>43</xdr:row>
      <xdr:rowOff>38100</xdr:rowOff>
    </xdr:from>
    <xdr:to>
      <xdr:col>1</xdr:col>
      <xdr:colOff>1571625</xdr:colOff>
      <xdr:row>44</xdr:row>
      <xdr:rowOff>200025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533400" y="9877425"/>
          <a:ext cx="1276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呼吸器機能障害</a:t>
          </a:r>
        </a:p>
      </xdr:txBody>
    </xdr:sp>
    <xdr:clientData/>
  </xdr:twoCellAnchor>
  <xdr:twoCellAnchor>
    <xdr:from>
      <xdr:col>1</xdr:col>
      <xdr:colOff>276225</xdr:colOff>
      <xdr:row>49</xdr:row>
      <xdr:rowOff>38100</xdr:rowOff>
    </xdr:from>
    <xdr:to>
      <xdr:col>1</xdr:col>
      <xdr:colOff>1571625</xdr:colOff>
      <xdr:row>50</xdr:row>
      <xdr:rowOff>180975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514350" y="11249025"/>
          <a:ext cx="1295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免疫機能障害</a:t>
          </a:r>
        </a:p>
      </xdr:txBody>
    </xdr:sp>
    <xdr:clientData/>
  </xdr:twoCellAnchor>
  <xdr:twoCellAnchor>
    <xdr:from>
      <xdr:col>1</xdr:col>
      <xdr:colOff>76200</xdr:colOff>
      <xdr:row>53</xdr:row>
      <xdr:rowOff>38100</xdr:rowOff>
    </xdr:from>
    <xdr:to>
      <xdr:col>1</xdr:col>
      <xdr:colOff>1571625</xdr:colOff>
      <xdr:row>54</xdr:row>
      <xdr:rowOff>200025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314325" y="12163425"/>
          <a:ext cx="14954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  <xdr:twoCellAnchor>
    <xdr:from>
      <xdr:col>1</xdr:col>
      <xdr:colOff>76200</xdr:colOff>
      <xdr:row>21</xdr:row>
      <xdr:rowOff>38100</xdr:rowOff>
    </xdr:from>
    <xdr:to>
      <xdr:col>1</xdr:col>
      <xdr:colOff>1571625</xdr:colOff>
      <xdr:row>22</xdr:row>
      <xdr:rowOff>200025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314325" y="4848225"/>
          <a:ext cx="14954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音声･言語･そしゃく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機能障害</a:t>
          </a:r>
        </a:p>
      </xdr:txBody>
    </xdr:sp>
    <xdr:clientData/>
  </xdr:twoCellAnchor>
  <xdr:twoCellAnchor>
    <xdr:from>
      <xdr:col>1</xdr:col>
      <xdr:colOff>276225</xdr:colOff>
      <xdr:row>41</xdr:row>
      <xdr:rowOff>38100</xdr:rowOff>
    </xdr:from>
    <xdr:to>
      <xdr:col>1</xdr:col>
      <xdr:colOff>1571625</xdr:colOff>
      <xdr:row>42</xdr:row>
      <xdr:rowOff>200025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514350" y="9420225"/>
          <a:ext cx="1295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じん臓機能障害</a:t>
          </a:r>
        </a:p>
      </xdr:txBody>
    </xdr:sp>
    <xdr:clientData/>
  </xdr:twoCellAnchor>
  <xdr:twoCellAnchor>
    <xdr:from>
      <xdr:col>1</xdr:col>
      <xdr:colOff>304800</xdr:colOff>
      <xdr:row>47</xdr:row>
      <xdr:rowOff>38100</xdr:rowOff>
    </xdr:from>
    <xdr:to>
      <xdr:col>1</xdr:col>
      <xdr:colOff>1571625</xdr:colOff>
      <xdr:row>48</xdr:row>
      <xdr:rowOff>200025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542925" y="10791825"/>
          <a:ext cx="12668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小腸機能障害</a:t>
          </a:r>
        </a:p>
      </xdr:txBody>
    </xdr:sp>
    <xdr:clientData/>
  </xdr:twoCellAnchor>
  <xdr:twoCellAnchor>
    <xdr:from>
      <xdr:col>4</xdr:col>
      <xdr:colOff>0</xdr:colOff>
      <xdr:row>8</xdr:row>
      <xdr:rowOff>28575</xdr:rowOff>
    </xdr:from>
    <xdr:to>
      <xdr:col>4</xdr:col>
      <xdr:colOff>0</xdr:colOff>
      <xdr:row>9</xdr:row>
      <xdr:rowOff>428625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3162300" y="16573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前年度末現在</a:t>
          </a:r>
        </a:p>
      </xdr:txBody>
    </xdr:sp>
    <xdr:clientData/>
  </xdr:twoCellAnchor>
  <xdr:twoCellAnchor>
    <xdr:from>
      <xdr:col>4</xdr:col>
      <xdr:colOff>9525</xdr:colOff>
      <xdr:row>8</xdr:row>
      <xdr:rowOff>85725</xdr:rowOff>
    </xdr:from>
    <xdr:to>
      <xdr:col>5</xdr:col>
      <xdr:colOff>314325</xdr:colOff>
      <xdr:row>10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3171825" y="1714500"/>
          <a:ext cx="14573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総　　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（年度末現在）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1133475</xdr:colOff>
      <xdr:row>8</xdr:row>
      <xdr:rowOff>0</xdr:rowOff>
    </xdr:from>
    <xdr:to>
      <xdr:col>7</xdr:col>
      <xdr:colOff>9525</xdr:colOff>
      <xdr:row>9</xdr:row>
      <xdr:rowOff>400050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5448300" y="1628775"/>
          <a:ext cx="11811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（年度末現在）</a:t>
          </a:r>
        </a:p>
      </xdr:txBody>
    </xdr:sp>
    <xdr:clientData/>
  </xdr:twoCellAnchor>
  <xdr:twoCellAnchor>
    <xdr:from>
      <xdr:col>7</xdr:col>
      <xdr:colOff>1076325</xdr:colOff>
      <xdr:row>8</xdr:row>
      <xdr:rowOff>95250</xdr:rowOff>
    </xdr:from>
    <xdr:to>
      <xdr:col>9</xdr:col>
      <xdr:colOff>142875</xdr:colOff>
      <xdr:row>9</xdr:row>
      <xdr:rowOff>285750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7696200" y="1724025"/>
          <a:ext cx="1371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（年度末現在）</a:t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9</xdr:row>
      <xdr:rowOff>447675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1229975" y="1638300"/>
          <a:ext cx="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9</xdr:row>
      <xdr:rowOff>447675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11229975" y="1638300"/>
          <a:ext cx="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転出･返還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11</xdr:col>
      <xdr:colOff>0</xdr:colOff>
      <xdr:row>9</xdr:row>
      <xdr:rowOff>28575</xdr:rowOff>
    </xdr:from>
    <xdr:to>
      <xdr:col>11</xdr:col>
      <xdr:colOff>0</xdr:colOff>
      <xdr:row>9</xdr:row>
      <xdr:rowOff>447675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11229975" y="188595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歳に達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した場合</a:t>
          </a:r>
        </a:p>
      </xdr:txBody>
    </xdr:sp>
    <xdr:clientData/>
  </xdr:twoCellAnchor>
  <xdr:twoCellAnchor>
    <xdr:from>
      <xdr:col>11</xdr:col>
      <xdr:colOff>0</xdr:colOff>
      <xdr:row>9</xdr:row>
      <xdr:rowOff>28575</xdr:rowOff>
    </xdr:from>
    <xdr:to>
      <xdr:col>11</xdr:col>
      <xdr:colOff>0</xdr:colOff>
      <xdr:row>9</xdr:row>
      <xdr:rowOff>447675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11229975" y="188595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障害の種類</a:t>
          </a:r>
        </a:p>
      </xdr:txBody>
    </xdr:sp>
    <xdr:clientData/>
  </xdr:twoCellAnchor>
  <xdr:twoCellAnchor>
    <xdr:from>
      <xdr:col>5</xdr:col>
      <xdr:colOff>66675</xdr:colOff>
      <xdr:row>9</xdr:row>
      <xdr:rowOff>9525</xdr:rowOff>
    </xdr:from>
    <xdr:to>
      <xdr:col>5</xdr:col>
      <xdr:colOff>1076325</xdr:colOff>
      <xdr:row>10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4381500" y="1866900"/>
          <a:ext cx="1009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新規交付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（年度中）</a:t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8</xdr:row>
      <xdr:rowOff>219075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11229975" y="16383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変更（年度中）</a:t>
          </a:r>
        </a:p>
      </xdr:txBody>
    </xdr:sp>
    <xdr:clientData/>
  </xdr:twoCellAnchor>
  <xdr:twoCellAnchor>
    <xdr:from>
      <xdr:col>18</xdr:col>
      <xdr:colOff>0</xdr:colOff>
      <xdr:row>8</xdr:row>
      <xdr:rowOff>9525</xdr:rowOff>
    </xdr:from>
    <xdr:to>
      <xdr:col>18</xdr:col>
      <xdr:colOff>0</xdr:colOff>
      <xdr:row>8</xdr:row>
      <xdr:rowOff>219075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19297650" y="16383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（参考）　前年度分報告</a:t>
          </a:r>
        </a:p>
      </xdr:txBody>
    </xdr:sp>
    <xdr:clientData/>
  </xdr:twoCellAnchor>
  <xdr:twoCellAnchor>
    <xdr:from>
      <xdr:col>18</xdr:col>
      <xdr:colOff>0</xdr:colOff>
      <xdr:row>9</xdr:row>
      <xdr:rowOff>28575</xdr:rowOff>
    </xdr:from>
    <xdr:to>
      <xdr:col>18</xdr:col>
      <xdr:colOff>0</xdr:colOff>
      <xdr:row>9</xdr:row>
      <xdr:rowOff>447675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19297650" y="188595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　度　末　現　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　　　数</a:t>
          </a:r>
        </a:p>
      </xdr:txBody>
    </xdr:sp>
    <xdr:clientData/>
  </xdr:twoCellAnchor>
  <xdr:twoCellAnchor>
    <xdr:from>
      <xdr:col>9</xdr:col>
      <xdr:colOff>1009650</xdr:colOff>
      <xdr:row>8</xdr:row>
      <xdr:rowOff>104775</xdr:rowOff>
    </xdr:from>
    <xdr:to>
      <xdr:col>11</xdr:col>
      <xdr:colOff>76200</xdr:colOff>
      <xdr:row>9</xdr:row>
      <xdr:rowOff>295275</xdr:rowOff>
    </xdr:to>
    <xdr:sp>
      <xdr:nvSpPr>
        <xdr:cNvPr id="33" name="Text Box 35"/>
        <xdr:cNvSpPr txBox="1">
          <a:spLocks noChangeArrowheads="1"/>
        </xdr:cNvSpPr>
      </xdr:nvSpPr>
      <xdr:spPr>
        <a:xfrm>
          <a:off x="9934575" y="1733550"/>
          <a:ext cx="1371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　　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（年度末現在）</a:t>
          </a:r>
        </a:p>
      </xdr:txBody>
    </xdr:sp>
    <xdr:clientData/>
  </xdr:twoCellAnchor>
  <xdr:twoCellAnchor>
    <xdr:from>
      <xdr:col>11</xdr:col>
      <xdr:colOff>1009650</xdr:colOff>
      <xdr:row>8</xdr:row>
      <xdr:rowOff>104775</xdr:rowOff>
    </xdr:from>
    <xdr:to>
      <xdr:col>13</xdr:col>
      <xdr:colOff>76200</xdr:colOff>
      <xdr:row>9</xdr:row>
      <xdr:rowOff>295275</xdr:rowOff>
    </xdr:to>
    <xdr:sp>
      <xdr:nvSpPr>
        <xdr:cNvPr id="34" name="Text Box 36"/>
        <xdr:cNvSpPr txBox="1">
          <a:spLocks noChangeArrowheads="1"/>
        </xdr:cNvSpPr>
      </xdr:nvSpPr>
      <xdr:spPr>
        <a:xfrm>
          <a:off x="12239625" y="1733550"/>
          <a:ext cx="1371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４　　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（年度末現在）</a:t>
          </a:r>
        </a:p>
      </xdr:txBody>
    </xdr:sp>
    <xdr:clientData/>
  </xdr:twoCellAnchor>
  <xdr:twoCellAnchor>
    <xdr:from>
      <xdr:col>13</xdr:col>
      <xdr:colOff>1019175</xdr:colOff>
      <xdr:row>8</xdr:row>
      <xdr:rowOff>95250</xdr:rowOff>
    </xdr:from>
    <xdr:to>
      <xdr:col>15</xdr:col>
      <xdr:colOff>85725</xdr:colOff>
      <xdr:row>9</xdr:row>
      <xdr:rowOff>285750</xdr:rowOff>
    </xdr:to>
    <xdr:sp>
      <xdr:nvSpPr>
        <xdr:cNvPr id="35" name="Text Box 37"/>
        <xdr:cNvSpPr txBox="1">
          <a:spLocks noChangeArrowheads="1"/>
        </xdr:cNvSpPr>
      </xdr:nvSpPr>
      <xdr:spPr>
        <a:xfrm>
          <a:off x="14554200" y="1724025"/>
          <a:ext cx="1371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５　　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（年度末現在）</a:t>
          </a:r>
        </a:p>
      </xdr:txBody>
    </xdr:sp>
    <xdr:clientData/>
  </xdr:twoCellAnchor>
  <xdr:twoCellAnchor>
    <xdr:from>
      <xdr:col>15</xdr:col>
      <xdr:colOff>1076325</xdr:colOff>
      <xdr:row>8</xdr:row>
      <xdr:rowOff>123825</xdr:rowOff>
    </xdr:from>
    <xdr:to>
      <xdr:col>17</xdr:col>
      <xdr:colOff>142875</xdr:colOff>
      <xdr:row>9</xdr:row>
      <xdr:rowOff>323850</xdr:rowOff>
    </xdr:to>
    <xdr:sp>
      <xdr:nvSpPr>
        <xdr:cNvPr id="36" name="Text Box 38"/>
        <xdr:cNvSpPr txBox="1">
          <a:spLocks noChangeArrowheads="1"/>
        </xdr:cNvSpPr>
      </xdr:nvSpPr>
      <xdr:spPr>
        <a:xfrm>
          <a:off x="16916400" y="1752600"/>
          <a:ext cx="13716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６　　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（年度末現在）</a:t>
          </a:r>
        </a:p>
      </xdr:txBody>
    </xdr:sp>
    <xdr:clientData/>
  </xdr:twoCellAnchor>
  <xdr:twoCellAnchor>
    <xdr:from>
      <xdr:col>7</xdr:col>
      <xdr:colOff>66675</xdr:colOff>
      <xdr:row>9</xdr:row>
      <xdr:rowOff>9525</xdr:rowOff>
    </xdr:from>
    <xdr:to>
      <xdr:col>7</xdr:col>
      <xdr:colOff>1076325</xdr:colOff>
      <xdr:row>10</xdr:row>
      <xdr:rowOff>0</xdr:rowOff>
    </xdr:to>
    <xdr:sp>
      <xdr:nvSpPr>
        <xdr:cNvPr id="37" name="Text Box 39"/>
        <xdr:cNvSpPr txBox="1">
          <a:spLocks noChangeArrowheads="1"/>
        </xdr:cNvSpPr>
      </xdr:nvSpPr>
      <xdr:spPr>
        <a:xfrm>
          <a:off x="6686550" y="1866900"/>
          <a:ext cx="1009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新規交付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（年度中）</a:t>
          </a:r>
        </a:p>
      </xdr:txBody>
    </xdr:sp>
    <xdr:clientData/>
  </xdr:twoCellAnchor>
  <xdr:twoCellAnchor>
    <xdr:from>
      <xdr:col>9</xdr:col>
      <xdr:colOff>66675</xdr:colOff>
      <xdr:row>9</xdr:row>
      <xdr:rowOff>9525</xdr:rowOff>
    </xdr:from>
    <xdr:to>
      <xdr:col>9</xdr:col>
      <xdr:colOff>1076325</xdr:colOff>
      <xdr:row>10</xdr:row>
      <xdr:rowOff>0</xdr:rowOff>
    </xdr:to>
    <xdr:sp>
      <xdr:nvSpPr>
        <xdr:cNvPr id="38" name="Text Box 40"/>
        <xdr:cNvSpPr txBox="1">
          <a:spLocks noChangeArrowheads="1"/>
        </xdr:cNvSpPr>
      </xdr:nvSpPr>
      <xdr:spPr>
        <a:xfrm>
          <a:off x="8991600" y="1866900"/>
          <a:ext cx="1009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新規交付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（年度中）</a:t>
          </a:r>
        </a:p>
      </xdr:txBody>
    </xdr:sp>
    <xdr:clientData/>
  </xdr:twoCellAnchor>
  <xdr:twoCellAnchor>
    <xdr:from>
      <xdr:col>11</xdr:col>
      <xdr:colOff>66675</xdr:colOff>
      <xdr:row>9</xdr:row>
      <xdr:rowOff>9525</xdr:rowOff>
    </xdr:from>
    <xdr:to>
      <xdr:col>11</xdr:col>
      <xdr:colOff>1076325</xdr:colOff>
      <xdr:row>10</xdr:row>
      <xdr:rowOff>0</xdr:rowOff>
    </xdr:to>
    <xdr:sp>
      <xdr:nvSpPr>
        <xdr:cNvPr id="39" name="Text Box 41"/>
        <xdr:cNvSpPr txBox="1">
          <a:spLocks noChangeArrowheads="1"/>
        </xdr:cNvSpPr>
      </xdr:nvSpPr>
      <xdr:spPr>
        <a:xfrm>
          <a:off x="11296650" y="1866900"/>
          <a:ext cx="1009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新規交付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（年度中）</a:t>
          </a:r>
        </a:p>
      </xdr:txBody>
    </xdr:sp>
    <xdr:clientData/>
  </xdr:twoCellAnchor>
  <xdr:twoCellAnchor>
    <xdr:from>
      <xdr:col>13</xdr:col>
      <xdr:colOff>66675</xdr:colOff>
      <xdr:row>9</xdr:row>
      <xdr:rowOff>9525</xdr:rowOff>
    </xdr:from>
    <xdr:to>
      <xdr:col>13</xdr:col>
      <xdr:colOff>1076325</xdr:colOff>
      <xdr:row>10</xdr:row>
      <xdr:rowOff>0</xdr:rowOff>
    </xdr:to>
    <xdr:sp>
      <xdr:nvSpPr>
        <xdr:cNvPr id="40" name="Text Box 42"/>
        <xdr:cNvSpPr txBox="1">
          <a:spLocks noChangeArrowheads="1"/>
        </xdr:cNvSpPr>
      </xdr:nvSpPr>
      <xdr:spPr>
        <a:xfrm>
          <a:off x="13601700" y="1866900"/>
          <a:ext cx="1009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新規交付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（年度中）</a:t>
          </a:r>
        </a:p>
      </xdr:txBody>
    </xdr:sp>
    <xdr:clientData/>
  </xdr:twoCellAnchor>
  <xdr:twoCellAnchor>
    <xdr:from>
      <xdr:col>15</xdr:col>
      <xdr:colOff>66675</xdr:colOff>
      <xdr:row>9</xdr:row>
      <xdr:rowOff>9525</xdr:rowOff>
    </xdr:from>
    <xdr:to>
      <xdr:col>15</xdr:col>
      <xdr:colOff>1076325</xdr:colOff>
      <xdr:row>10</xdr:row>
      <xdr:rowOff>0</xdr:rowOff>
    </xdr:to>
    <xdr:sp>
      <xdr:nvSpPr>
        <xdr:cNvPr id="41" name="Text Box 43"/>
        <xdr:cNvSpPr txBox="1">
          <a:spLocks noChangeArrowheads="1"/>
        </xdr:cNvSpPr>
      </xdr:nvSpPr>
      <xdr:spPr>
        <a:xfrm>
          <a:off x="15906750" y="1866900"/>
          <a:ext cx="1009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新規交付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（年度中）</a:t>
          </a:r>
        </a:p>
      </xdr:txBody>
    </xdr:sp>
    <xdr:clientData/>
  </xdr:twoCellAnchor>
  <xdr:twoCellAnchor>
    <xdr:from>
      <xdr:col>17</xdr:col>
      <xdr:colOff>66675</xdr:colOff>
      <xdr:row>9</xdr:row>
      <xdr:rowOff>9525</xdr:rowOff>
    </xdr:from>
    <xdr:to>
      <xdr:col>17</xdr:col>
      <xdr:colOff>1076325</xdr:colOff>
      <xdr:row>10</xdr:row>
      <xdr:rowOff>0</xdr:rowOff>
    </xdr:to>
    <xdr:sp>
      <xdr:nvSpPr>
        <xdr:cNvPr id="42" name="Text Box 44"/>
        <xdr:cNvSpPr txBox="1">
          <a:spLocks noChangeArrowheads="1"/>
        </xdr:cNvSpPr>
      </xdr:nvSpPr>
      <xdr:spPr>
        <a:xfrm>
          <a:off x="18211800" y="1866900"/>
          <a:ext cx="1009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新規交付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（年度中）</a:t>
          </a:r>
        </a:p>
      </xdr:txBody>
    </xdr:sp>
    <xdr:clientData/>
  </xdr:twoCellAnchor>
  <xdr:twoCellAnchor>
    <xdr:from>
      <xdr:col>1</xdr:col>
      <xdr:colOff>276225</xdr:colOff>
      <xdr:row>51</xdr:row>
      <xdr:rowOff>57150</xdr:rowOff>
    </xdr:from>
    <xdr:to>
      <xdr:col>1</xdr:col>
      <xdr:colOff>1571625</xdr:colOff>
      <xdr:row>52</xdr:row>
      <xdr:rowOff>200025</xdr:rowOff>
    </xdr:to>
    <xdr:sp>
      <xdr:nvSpPr>
        <xdr:cNvPr id="43" name="Text Box 16"/>
        <xdr:cNvSpPr txBox="1">
          <a:spLocks noChangeArrowheads="1"/>
        </xdr:cNvSpPr>
      </xdr:nvSpPr>
      <xdr:spPr>
        <a:xfrm>
          <a:off x="514350" y="11725275"/>
          <a:ext cx="1295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肝臓機能障害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125" style="10" customWidth="1"/>
    <col min="2" max="2" width="22.75390625" style="10" customWidth="1"/>
    <col min="3" max="3" width="13.875" style="10" customWidth="1"/>
    <col min="4" max="4" width="5.375" style="10" customWidth="1"/>
    <col min="5" max="18" width="21.75390625" style="10" customWidth="1"/>
    <col min="19" max="19" width="11.625" style="10" bestFit="1" customWidth="1"/>
    <col min="20" max="20" width="10.75390625" style="10" customWidth="1"/>
    <col min="21" max="23" width="9.125" style="10" customWidth="1"/>
    <col min="24" max="24" width="11.00390625" style="10" customWidth="1"/>
    <col min="25" max="16384" width="9.125" style="10" customWidth="1"/>
  </cols>
  <sheetData>
    <row r="1" spans="1:2" ht="15">
      <c r="A1" s="9"/>
      <c r="B1" s="109"/>
    </row>
    <row r="2" spans="2:17" ht="26.25">
      <c r="B2" s="142"/>
      <c r="J2" s="85" t="s">
        <v>115</v>
      </c>
      <c r="O2" s="124" t="s">
        <v>114</v>
      </c>
      <c r="Q2" s="12"/>
    </row>
    <row r="3" spans="2:17" ht="15">
      <c r="B3" s="142"/>
      <c r="O3" s="105"/>
      <c r="Q3" s="12"/>
    </row>
    <row r="4" spans="10:17" ht="23.25">
      <c r="J4" s="143" t="s">
        <v>104</v>
      </c>
      <c r="K4" s="143"/>
      <c r="L4" s="143"/>
      <c r="M4" s="143"/>
      <c r="O4" s="105"/>
      <c r="Q4" s="102">
        <f>IF(ISERROR(IF(OR($C$6="",$C$6=" ",$C$6="  "),"",VLOOKUP($C$6,#REF!,2,"FALSE")))=TRUE,"",IF(OR($C$6="",$C$6=" ",$C$6="  "),"",VLOOKUP($C$6,#REF!,2,"FALSE")))</f>
      </c>
    </row>
    <row r="5" spans="5:18" ht="17.25">
      <c r="E5" s="125"/>
      <c r="F5" s="117"/>
      <c r="G5" s="117"/>
      <c r="H5" s="117"/>
      <c r="I5" s="117"/>
      <c r="J5" s="117"/>
      <c r="K5" s="117"/>
      <c r="O5" s="106" t="s">
        <v>121</v>
      </c>
      <c r="P5" s="14"/>
      <c r="Q5" s="5"/>
      <c r="R5" s="14"/>
    </row>
    <row r="6" spans="2:18" ht="24.75" customHeight="1">
      <c r="B6" s="108">
        <v>3000140</v>
      </c>
      <c r="C6" s="123"/>
      <c r="D6" s="86"/>
      <c r="E6" s="104"/>
      <c r="F6" s="86"/>
      <c r="G6" s="86"/>
      <c r="H6" s="86"/>
      <c r="I6" s="86"/>
      <c r="O6" s="103" t="str">
        <f>"平成      "&amp;WIDECHAR(LEFTB(B6,2))&amp;"     年 度 分 報 告"</f>
        <v>平成      ３０     年 度 分 報 告</v>
      </c>
      <c r="P6" s="74"/>
      <c r="Q6" s="16"/>
      <c r="R6" s="17"/>
    </row>
    <row r="7" spans="2:9" ht="18.75">
      <c r="B7" s="13" t="s">
        <v>105</v>
      </c>
      <c r="C7" s="13"/>
      <c r="E7" s="15"/>
      <c r="G7" s="15"/>
      <c r="I7" s="107">
        <f>IF(COUNTBLANK(E12:R13)+COUNTBLANK(F14:F15)+COUNTBLANK(H14:H15)+COUNTBLANK(J14:J15)+COUNTBLANK(L14:L15)+COUNTBLANK(N14:N15)+COUNTBLANK(P14:P15)+COUNTBLANK(R14:R15)+COUNTBLANK(E16:R19)+COUNTBLANK(E20:P21)+COUNTBLANK(E22:N23)+COUNTBLANK(E24:R37)+COUNTBLANK(E38:N53)+COUNTBLANK(E54:R55)=0,"","※値がない欄にも「0」を入力して下さい！")</f>
      </c>
    </row>
    <row r="9" spans="2:18" ht="18" customHeight="1">
      <c r="B9" s="18"/>
      <c r="C9" s="19"/>
      <c r="D9" s="20"/>
      <c r="E9" s="134" t="s">
        <v>80</v>
      </c>
      <c r="F9" s="87"/>
      <c r="G9" s="134" t="s">
        <v>82</v>
      </c>
      <c r="H9" s="87"/>
      <c r="I9" s="134" t="s">
        <v>83</v>
      </c>
      <c r="J9" s="87"/>
      <c r="K9" s="134" t="s">
        <v>84</v>
      </c>
      <c r="L9" s="88"/>
      <c r="M9" s="134" t="s">
        <v>85</v>
      </c>
      <c r="N9" s="88"/>
      <c r="O9" s="134" t="s">
        <v>86</v>
      </c>
      <c r="P9" s="89"/>
      <c r="Q9" s="134" t="s">
        <v>87</v>
      </c>
      <c r="R9" s="88"/>
    </row>
    <row r="10" spans="2:18" ht="37.5" customHeight="1">
      <c r="B10" s="24"/>
      <c r="C10" s="25"/>
      <c r="D10" s="26"/>
      <c r="E10" s="135"/>
      <c r="F10" s="90" t="s">
        <v>81</v>
      </c>
      <c r="G10" s="135"/>
      <c r="H10" s="90" t="s">
        <v>81</v>
      </c>
      <c r="I10" s="135"/>
      <c r="J10" s="90" t="s">
        <v>81</v>
      </c>
      <c r="K10" s="135"/>
      <c r="L10" s="90" t="s">
        <v>81</v>
      </c>
      <c r="M10" s="135"/>
      <c r="N10" s="90" t="s">
        <v>81</v>
      </c>
      <c r="O10" s="135"/>
      <c r="P10" s="90" t="s">
        <v>81</v>
      </c>
      <c r="Q10" s="135"/>
      <c r="R10" s="90" t="s">
        <v>81</v>
      </c>
    </row>
    <row r="11" spans="2:18" ht="21.75" customHeight="1">
      <c r="B11" s="29"/>
      <c r="C11" s="30"/>
      <c r="D11" s="31"/>
      <c r="E11" s="91" t="s">
        <v>59</v>
      </c>
      <c r="F11" s="91" t="s">
        <v>102</v>
      </c>
      <c r="G11" s="91" t="s">
        <v>103</v>
      </c>
      <c r="H11" s="91" t="s">
        <v>45</v>
      </c>
      <c r="I11" s="91" t="s">
        <v>46</v>
      </c>
      <c r="J11" s="91" t="s">
        <v>47</v>
      </c>
      <c r="K11" s="91" t="s">
        <v>48</v>
      </c>
      <c r="L11" s="92" t="s">
        <v>49</v>
      </c>
      <c r="M11" s="91" t="s">
        <v>79</v>
      </c>
      <c r="N11" s="91" t="s">
        <v>60</v>
      </c>
      <c r="O11" s="91" t="s">
        <v>61</v>
      </c>
      <c r="P11" s="91" t="s">
        <v>62</v>
      </c>
      <c r="Q11" s="91" t="s">
        <v>50</v>
      </c>
      <c r="R11" s="91" t="s">
        <v>63</v>
      </c>
    </row>
    <row r="12" spans="2:19" ht="24.75" customHeight="1">
      <c r="B12" s="136" t="s">
        <v>106</v>
      </c>
      <c r="C12" s="75" t="s">
        <v>4</v>
      </c>
      <c r="D12" s="76" t="s">
        <v>94</v>
      </c>
      <c r="E12" s="81">
        <f>SUM(G12+I12+K12+M12+O12+Q12)</f>
        <v>4</v>
      </c>
      <c r="F12" s="81">
        <f>SUM(H12+J12+L12+N12+P12+R12)</f>
        <v>0</v>
      </c>
      <c r="G12" s="118">
        <v>3</v>
      </c>
      <c r="H12" s="118">
        <v>0</v>
      </c>
      <c r="I12" s="118">
        <v>0</v>
      </c>
      <c r="J12" s="118">
        <v>0</v>
      </c>
      <c r="K12" s="118">
        <v>1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37">
        <f>IF(H12&gt;=H14,"","表頭(4)表側(01)(03)につき審査要領2を確認してください！")&amp;IF(J12&gt;=J14,"","表頭(6)表側(01)(03)につき審査要領2を確認してください！")&amp;IF(L12&gt;=L14,"","表頭(8)表側(01)(03)につき審査要領2を確認してください！")&amp;IF(N12&gt;=N14,"","表頭(１0)表側(01)(03)につき審査要領2を確認してください！")&amp;IF(P12&gt;=P14,"","表頭(１2)表側(01)(03)につき審査要領2を確認してください！")&amp;IF(R12&gt;=R14,"","表頭(１4)表側(01)(03)につき審査要領2を確認してください！")&amp;IF(E12&gt;=F12,"","表頭(１)表頭(2)につき審査要領3を確認してください！")&amp;IF(G12&gt;=H12,"","表頭(3)表頭(4)につき審査要領3を確認してください！")&amp;IF(I12&gt;=J12,"","表頭(5)表頭(6)につき審査要領3を確認してください！")&amp;IF(K12&gt;=L12,"","表頭(7)表頭(8)につき審査要領3を確認してください！")&amp;IF(M12&gt;=N12,"","表頭(9)表頭(10)につき審査要領3を確認してください！")&amp;IF(O12&gt;=P12,"","表頭(11)表頭(12)につき審査要領3を確認してください！")&amp;IF(Q12&gt;=R12,"","表頭(13)表頭(14)につき審査要領3を確認してください！")</f>
      </c>
    </row>
    <row r="13" spans="2:19" ht="24.75" customHeight="1">
      <c r="B13" s="137"/>
      <c r="C13" s="75" t="s">
        <v>5</v>
      </c>
      <c r="D13" s="76" t="s">
        <v>6</v>
      </c>
      <c r="E13" s="81">
        <f>SUM(G13+I13+K13+M13+O13+Q13)</f>
        <v>192</v>
      </c>
      <c r="F13" s="81">
        <f aca="true" t="shared" si="0" ref="F13:F55">SUM(H13+J13+L13+N13+P13+R13)</f>
        <v>17</v>
      </c>
      <c r="G13" s="118">
        <v>76</v>
      </c>
      <c r="H13" s="118">
        <v>4</v>
      </c>
      <c r="I13" s="118">
        <v>58</v>
      </c>
      <c r="J13" s="118">
        <v>5</v>
      </c>
      <c r="K13" s="118">
        <v>13</v>
      </c>
      <c r="L13" s="118">
        <v>1</v>
      </c>
      <c r="M13" s="118">
        <v>9</v>
      </c>
      <c r="N13" s="118">
        <v>1</v>
      </c>
      <c r="O13" s="118">
        <v>26</v>
      </c>
      <c r="P13" s="118">
        <v>5</v>
      </c>
      <c r="Q13" s="118">
        <v>10</v>
      </c>
      <c r="R13" s="118">
        <v>1</v>
      </c>
      <c r="S13" s="37">
        <f>IF(H13&gt;=H15,"","表頭(4)表側(02)(04)につき審査要領2を確認してください！")&amp;IF(J13&gt;=J15,"","表頭(6)表側(02)(04)につき審査要領2を確認してください！")&amp;IF(L13&gt;=L15,"","表頭(8)表側(02)(04)につき審査要領2を確認してください！")&amp;IF(N13&gt;=N15,"","表頭(１0)表側(02)(04)につき審査要領2を確認してください！")&amp;IF(P13&gt;=P15,"","表頭(１2)表側(02)(04)につき審査要領2を確認してください！")&amp;IF(R13&gt;=R15,"","表頭(１4)表側(02)(04)につき審査要領2を確認してください！")&amp;IF(E13&gt;=F13,"","表頭(１)表頭(2)につき審査要領3を確認してください！")&amp;IF(G13&gt;=H13,"","表頭(3)表頭(4)につき審査要領3を確認してください！")&amp;IF(I13&gt;=J13,"","表頭(5)表頭(6)につき審査要領3を確認してください！")&amp;IF(K13&gt;=L13,"","表頭(7)表頭(8)につき審査要領3を確認してください！")&amp;IF(M13&gt;=N13,"","表頭(9)表頭(10)につき審査要領3を確認してください！")&amp;IF(O13&gt;=P13,"","表頭(11)表頭(12)につき審査要領3を確認してください！")&amp;IF(Q13&gt;=R13,"","表頭(13)表頭(14)につき審査要領3を確認してください！")</f>
      </c>
    </row>
    <row r="14" spans="2:33" ht="24.75" customHeight="1">
      <c r="B14" s="138" t="s">
        <v>88</v>
      </c>
      <c r="C14" s="75" t="s">
        <v>4</v>
      </c>
      <c r="D14" s="76" t="s">
        <v>7</v>
      </c>
      <c r="E14" s="82"/>
      <c r="F14" s="81">
        <f t="shared" si="0"/>
        <v>0</v>
      </c>
      <c r="G14" s="82"/>
      <c r="H14" s="118">
        <v>0</v>
      </c>
      <c r="I14" s="82"/>
      <c r="J14" s="118">
        <v>0</v>
      </c>
      <c r="K14" s="82"/>
      <c r="L14" s="118">
        <v>0</v>
      </c>
      <c r="M14" s="82"/>
      <c r="N14" s="118">
        <v>0</v>
      </c>
      <c r="O14" s="82"/>
      <c r="P14" s="118">
        <v>0</v>
      </c>
      <c r="Q14" s="82"/>
      <c r="R14" s="118">
        <v>0</v>
      </c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2:20" ht="24.75" customHeight="1" thickBot="1">
      <c r="B15" s="139"/>
      <c r="C15" s="79" t="s">
        <v>5</v>
      </c>
      <c r="D15" s="80" t="s">
        <v>8</v>
      </c>
      <c r="E15" s="93"/>
      <c r="F15" s="84">
        <f t="shared" si="0"/>
        <v>1</v>
      </c>
      <c r="G15" s="93"/>
      <c r="H15" s="119">
        <v>0</v>
      </c>
      <c r="I15" s="93"/>
      <c r="J15" s="119">
        <v>1</v>
      </c>
      <c r="K15" s="93"/>
      <c r="L15" s="119">
        <v>0</v>
      </c>
      <c r="M15" s="93"/>
      <c r="N15" s="119">
        <v>0</v>
      </c>
      <c r="O15" s="93"/>
      <c r="P15" s="119">
        <v>0</v>
      </c>
      <c r="Q15" s="93"/>
      <c r="R15" s="119">
        <v>0</v>
      </c>
      <c r="S15" s="37"/>
      <c r="T15" s="37"/>
    </row>
    <row r="16" spans="2:19" ht="24.75" customHeight="1" thickTop="1">
      <c r="B16" s="133" t="s">
        <v>89</v>
      </c>
      <c r="C16" s="95" t="s">
        <v>4</v>
      </c>
      <c r="D16" s="96" t="s">
        <v>9</v>
      </c>
      <c r="E16" s="97">
        <f aca="true" t="shared" si="1" ref="E16:E54">SUM(G16+I16+K16+M16+O16+Q16)</f>
        <v>10</v>
      </c>
      <c r="F16" s="97">
        <f t="shared" si="0"/>
        <v>0</v>
      </c>
      <c r="G16" s="97">
        <f aca="true" t="shared" si="2" ref="G16:J17">SUM(G18,G20)</f>
        <v>0</v>
      </c>
      <c r="H16" s="97">
        <f t="shared" si="2"/>
        <v>0</v>
      </c>
      <c r="I16" s="97">
        <f t="shared" si="2"/>
        <v>3</v>
      </c>
      <c r="J16" s="97">
        <f t="shared" si="2"/>
        <v>0</v>
      </c>
      <c r="K16" s="97">
        <f aca="true" t="shared" si="3" ref="K16:R17">SUM(K18,K20)</f>
        <v>3</v>
      </c>
      <c r="L16" s="97">
        <f t="shared" si="3"/>
        <v>0</v>
      </c>
      <c r="M16" s="97">
        <f t="shared" si="3"/>
        <v>1</v>
      </c>
      <c r="N16" s="97">
        <f t="shared" si="3"/>
        <v>0</v>
      </c>
      <c r="O16" s="97">
        <f t="shared" si="3"/>
        <v>0</v>
      </c>
      <c r="P16" s="97">
        <f t="shared" si="3"/>
        <v>0</v>
      </c>
      <c r="Q16" s="97">
        <f t="shared" si="3"/>
        <v>3</v>
      </c>
      <c r="R16" s="97">
        <f t="shared" si="3"/>
        <v>0</v>
      </c>
      <c r="S16" s="37">
        <f>IF(E16&gt;=F16,"","表頭(１)表頭(2)につき審査要領3を確認してください！")&amp;IF(G16&gt;=H16,"","表頭(3)表頭(4)につき審査要領3を確認してください！")&amp;IF(I16&gt;=J16,"","表頭(5)表頭(6)につき審査要領3を確認してください！")&amp;IF(K16&gt;=L16,"","表頭(7)表頭(8)につき審査要領3を確認してください！")&amp;IF(M16&gt;=N16,"","表頭(9)表頭(10)につき審査要領3を確認してください！")&amp;IF(O16&gt;=P16,"","表頭(11)表頭(12)につき審査要領3を確認してください！")&amp;IF(Q16&gt;=R16,"","表頭(13)表頭(14)につき審査要領3を確認してください！")</f>
      </c>
    </row>
    <row r="17" spans="2:19" ht="24.75" customHeight="1">
      <c r="B17" s="128"/>
      <c r="C17" s="75" t="s">
        <v>5</v>
      </c>
      <c r="D17" s="76" t="s">
        <v>10</v>
      </c>
      <c r="E17" s="81">
        <f t="shared" si="1"/>
        <v>171</v>
      </c>
      <c r="F17" s="81">
        <f t="shared" si="0"/>
        <v>11</v>
      </c>
      <c r="G17" s="81">
        <f t="shared" si="2"/>
        <v>5</v>
      </c>
      <c r="H17" s="81">
        <f t="shared" si="2"/>
        <v>0</v>
      </c>
      <c r="I17" s="81">
        <f t="shared" si="2"/>
        <v>50</v>
      </c>
      <c r="J17" s="81">
        <f t="shared" si="2"/>
        <v>0</v>
      </c>
      <c r="K17" s="81">
        <f t="shared" si="3"/>
        <v>21</v>
      </c>
      <c r="L17" s="81">
        <f t="shared" si="3"/>
        <v>0</v>
      </c>
      <c r="M17" s="81">
        <f t="shared" si="3"/>
        <v>36</v>
      </c>
      <c r="N17" s="81">
        <f t="shared" si="3"/>
        <v>3</v>
      </c>
      <c r="O17" s="81">
        <f t="shared" si="3"/>
        <v>1</v>
      </c>
      <c r="P17" s="81">
        <f t="shared" si="3"/>
        <v>0</v>
      </c>
      <c r="Q17" s="81">
        <f t="shared" si="3"/>
        <v>58</v>
      </c>
      <c r="R17" s="81">
        <f t="shared" si="3"/>
        <v>8</v>
      </c>
      <c r="S17" s="37">
        <f>IF(E17&gt;=F17,"","表頭(１)表頭(2)につき審査要領3を確認してください！")&amp;IF(G17&gt;=H17,"","表頭(3)表頭(4)につき審査要領3を確認してください！")&amp;IF(I17&gt;=J17,"","表頭(5)表頭(6)につき審査要領3を確認してください！")&amp;IF(K17&gt;=L17,"","表頭(7)表頭(8)につき審査要領3を確認してください！")&amp;IF(M17&gt;=N17,"","表頭(9)表頭(10)につき審査要領3を確認してください！")&amp;IF(O17&gt;=P17,"","表頭(11)表頭(12)につき審査要領3を確認してください！")&amp;IF(Q17&gt;=R17,"","表頭(13)表頭(14)につき審査要領3を確認してください！")</f>
      </c>
    </row>
    <row r="18" spans="2:19" ht="24.75" customHeight="1">
      <c r="B18" s="131" t="s">
        <v>107</v>
      </c>
      <c r="C18" s="75" t="s">
        <v>4</v>
      </c>
      <c r="D18" s="76" t="s">
        <v>11</v>
      </c>
      <c r="E18" s="81">
        <f t="shared" si="1"/>
        <v>10</v>
      </c>
      <c r="F18" s="81">
        <f t="shared" si="0"/>
        <v>0</v>
      </c>
      <c r="G18" s="118">
        <v>0</v>
      </c>
      <c r="H18" s="118">
        <v>0</v>
      </c>
      <c r="I18" s="118">
        <v>3</v>
      </c>
      <c r="J18" s="118">
        <v>0</v>
      </c>
      <c r="K18" s="118">
        <v>3</v>
      </c>
      <c r="L18" s="118">
        <v>0</v>
      </c>
      <c r="M18" s="118">
        <v>1</v>
      </c>
      <c r="N18" s="118">
        <v>0</v>
      </c>
      <c r="O18" s="118">
        <v>0</v>
      </c>
      <c r="P18" s="118">
        <v>0</v>
      </c>
      <c r="Q18" s="118">
        <v>3</v>
      </c>
      <c r="R18" s="118">
        <v>0</v>
      </c>
      <c r="S18" s="37">
        <f>IF(E18&gt;=F18,"","表頭(１)表頭(2)につき審査要領3を確認してください！")&amp;IF(G18&gt;=H18,"","表頭(3)表頭(4)につき審査要領3を確認してください！")&amp;IF(I18&gt;=J18,"","表頭(5)表頭(6)につき審査要領3を確認してください！")&amp;IF(K18&gt;=L18,"","表頭(7)表頭(8)につき審査要領3を確認してください！")&amp;IF(M18&gt;=N18,"","表頭(9)表頭(10)につき審査要領3を確認してください！")&amp;IF(O18&gt;=P18,"","表頭(11)表頭(12)につき審査要領3を確認してください！")&amp;IF(Q18&gt;=R18,"","表頭(13)表頭(14)につき審査要領3を確認してください！")</f>
      </c>
    </row>
    <row r="19" spans="2:19" ht="24.75" customHeight="1">
      <c r="B19" s="127"/>
      <c r="C19" s="75" t="s">
        <v>5</v>
      </c>
      <c r="D19" s="76" t="s">
        <v>12</v>
      </c>
      <c r="E19" s="81">
        <f t="shared" si="1"/>
        <v>170</v>
      </c>
      <c r="F19" s="81">
        <f t="shared" si="0"/>
        <v>11</v>
      </c>
      <c r="G19" s="118">
        <v>5</v>
      </c>
      <c r="H19" s="118">
        <v>0</v>
      </c>
      <c r="I19" s="118">
        <v>50</v>
      </c>
      <c r="J19" s="118">
        <v>0</v>
      </c>
      <c r="K19" s="118">
        <v>21</v>
      </c>
      <c r="L19" s="118">
        <v>0</v>
      </c>
      <c r="M19" s="118">
        <v>36</v>
      </c>
      <c r="N19" s="118">
        <v>3</v>
      </c>
      <c r="O19" s="118">
        <v>0</v>
      </c>
      <c r="P19" s="118">
        <v>0</v>
      </c>
      <c r="Q19" s="118">
        <v>58</v>
      </c>
      <c r="R19" s="118">
        <v>8</v>
      </c>
      <c r="S19" s="37">
        <f>IF(E19&gt;=F19,"","表頭(１)表頭(2)につき審査要領3を確認してください！")&amp;IF(G19&gt;=H19,"","表頭(3)表頭(4)につき審査要領3を確認してください！")&amp;IF(I19&gt;=J19,"","表頭(5)表頭(6)につき審査要領3を確認してください！")&amp;IF(K19&gt;=L19,"","表頭(7)表頭(8)につき審査要領3を確認してください！")&amp;IF(M19&gt;=N19,"","表頭(9)表頭(10)につき審査要領3を確認してください！")&amp;IF(O19&gt;=P19,"","表頭(11)表頭(12)につき審査要領3を確認してください！")&amp;IF(Q19&gt;=R19,"","表頭(13)表頭(14)につき審査要領3を確認してください！")</f>
      </c>
    </row>
    <row r="20" spans="2:19" ht="24.75" customHeight="1">
      <c r="B20" s="131" t="s">
        <v>108</v>
      </c>
      <c r="C20" s="75" t="s">
        <v>4</v>
      </c>
      <c r="D20" s="76" t="s">
        <v>13</v>
      </c>
      <c r="E20" s="81">
        <f t="shared" si="1"/>
        <v>0</v>
      </c>
      <c r="F20" s="81">
        <f t="shared" si="0"/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82"/>
      <c r="R20" s="82"/>
      <c r="S20" s="37">
        <f>IF(E20&gt;=F20,"","表頭(１)表頭(2)につき審査要領3を確認してください！")&amp;IF(G20&gt;=H20,"","表頭(3)表頭(4)につき審査要領3を確認してください！")&amp;IF(I20&gt;=J20,"","表頭(5)表頭(6)につき審査要領3を確認してください！")&amp;IF(K20&gt;=L20,"","表頭(7)表頭(8)につき審査要領3を確認してください！")&amp;IF(M20&gt;=N20,"","表頭(9)表頭(10)につき審査要領3を確認してください！")&amp;IF(O20&gt;=P20,"","表頭(11)表頭(12)につき審査要領3を確認してください！")</f>
      </c>
    </row>
    <row r="21" spans="2:19" ht="24.75" customHeight="1" thickBot="1">
      <c r="B21" s="132"/>
      <c r="C21" s="98" t="s">
        <v>5</v>
      </c>
      <c r="D21" s="99" t="s">
        <v>14</v>
      </c>
      <c r="E21" s="100">
        <f t="shared" si="1"/>
        <v>1</v>
      </c>
      <c r="F21" s="100">
        <f t="shared" si="0"/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1</v>
      </c>
      <c r="P21" s="120">
        <v>0</v>
      </c>
      <c r="Q21" s="101"/>
      <c r="R21" s="101"/>
      <c r="S21" s="37">
        <f>IF(E21&gt;=F21,"","表頭(１)表頭(2)につき審査要領3を確認してください！")&amp;IF(G21&gt;=H21,"","表頭(3)表頭(4)につき審査要領3を確認してください！")&amp;IF(I21&gt;=J21,"","表頭(5)表頭(6)につき審査要領3を確認してください！")&amp;IF(K21&gt;=L21,"","表頭(7)表頭(8)につき審査要領3を確認してください！")&amp;IF(M21&gt;=N21,"","表頭(9)表頭(10)につき審査要領3を確認してください！")&amp;IF(O21&gt;=P21,"","表頭(11)表頭(12)につき審査要領3を確認してください！")</f>
      </c>
    </row>
    <row r="22" spans="2:19" ht="24.75" customHeight="1" thickTop="1">
      <c r="B22" s="140" t="s">
        <v>90</v>
      </c>
      <c r="C22" s="77" t="s">
        <v>4</v>
      </c>
      <c r="D22" s="78" t="s">
        <v>15</v>
      </c>
      <c r="E22" s="83">
        <f t="shared" si="1"/>
        <v>0</v>
      </c>
      <c r="F22" s="83">
        <f t="shared" si="0"/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94"/>
      <c r="P22" s="94"/>
      <c r="Q22" s="94"/>
      <c r="R22" s="94"/>
      <c r="S22" s="37">
        <f>IF(E22&gt;=F22,"","表頭(１)表頭(2)につき審査要領3を確認してください！")&amp;IF(G22&gt;=H22,"","表頭(3)表頭(4)につき審査要領3を確認してください！")&amp;IF(I22&gt;=J22,"","表頭(5)表頭(6)につき審査要領3を確認してください！")&amp;IF(K22&gt;=L22,"","表頭(7)表頭(8)につき審査要領3を確認してください！")&amp;IF(M22&gt;=N22,"","表頭(9)表頭(10)につき審査要領3を確認してください！")</f>
      </c>
    </row>
    <row r="23" spans="2:19" ht="24.75" customHeight="1" thickBot="1">
      <c r="B23" s="128"/>
      <c r="C23" s="79" t="s">
        <v>5</v>
      </c>
      <c r="D23" s="80" t="s">
        <v>16</v>
      </c>
      <c r="E23" s="84">
        <f t="shared" si="1"/>
        <v>42</v>
      </c>
      <c r="F23" s="84">
        <f t="shared" si="0"/>
        <v>6</v>
      </c>
      <c r="G23" s="119">
        <v>1</v>
      </c>
      <c r="H23" s="119">
        <v>0</v>
      </c>
      <c r="I23" s="119">
        <v>1</v>
      </c>
      <c r="J23" s="119">
        <v>0</v>
      </c>
      <c r="K23" s="119">
        <v>23</v>
      </c>
      <c r="L23" s="119">
        <v>4</v>
      </c>
      <c r="M23" s="119">
        <v>17</v>
      </c>
      <c r="N23" s="119">
        <v>2</v>
      </c>
      <c r="O23" s="93"/>
      <c r="P23" s="93"/>
      <c r="Q23" s="93"/>
      <c r="R23" s="93"/>
      <c r="S23" s="37">
        <f>IF(E23&gt;=F23,"","表頭(１)表頭(2)につき審査要領3を確認してください！")&amp;IF(G23&gt;=H23,"","表頭(3)表頭(4)につき審査要領3を確認してください！")&amp;IF(I23&gt;=J23,"","表頭(5)表頭(6)につき審査要領3を確認してください！")&amp;IF(K23&gt;=L23,"","表頭(7)表頭(8)につき審査要領3を確認してください！")&amp;IF(M23&gt;=N23,"","表頭(9)表頭(10)につき審査要領3を確認してください！")</f>
      </c>
    </row>
    <row r="24" spans="2:19" ht="24.75" customHeight="1" thickTop="1">
      <c r="B24" s="141" t="s">
        <v>109</v>
      </c>
      <c r="C24" s="95" t="s">
        <v>4</v>
      </c>
      <c r="D24" s="96" t="s">
        <v>17</v>
      </c>
      <c r="E24" s="97">
        <f t="shared" si="1"/>
        <v>67</v>
      </c>
      <c r="F24" s="97">
        <f t="shared" si="0"/>
        <v>6</v>
      </c>
      <c r="G24" s="97">
        <f aca="true" t="shared" si="4" ref="G24:J25">SUM(G26,G28,G30,G32)</f>
        <v>47</v>
      </c>
      <c r="H24" s="97">
        <f t="shared" si="4"/>
        <v>2</v>
      </c>
      <c r="I24" s="97">
        <f t="shared" si="4"/>
        <v>7</v>
      </c>
      <c r="J24" s="97">
        <f t="shared" si="4"/>
        <v>0</v>
      </c>
      <c r="K24" s="97">
        <f aca="true" t="shared" si="5" ref="K24:R25">SUM(K26,K28,K30,K32)</f>
        <v>8</v>
      </c>
      <c r="L24" s="97">
        <f t="shared" si="5"/>
        <v>2</v>
      </c>
      <c r="M24" s="97">
        <f t="shared" si="5"/>
        <v>3</v>
      </c>
      <c r="N24" s="97">
        <f t="shared" si="5"/>
        <v>1</v>
      </c>
      <c r="O24" s="97">
        <f t="shared" si="5"/>
        <v>2</v>
      </c>
      <c r="P24" s="97">
        <f t="shared" si="5"/>
        <v>1</v>
      </c>
      <c r="Q24" s="97">
        <f t="shared" si="5"/>
        <v>0</v>
      </c>
      <c r="R24" s="97">
        <f t="shared" si="5"/>
        <v>0</v>
      </c>
      <c r="S24" s="37">
        <f aca="true" t="shared" si="6" ref="S24:S37">IF(E24&gt;=F24,"","表頭(１)表頭(2)につき審査要領3を確認してください！")&amp;IF(G24&gt;=H24,"","表頭(3)表頭(4)につき審査要領3を確認してください！")&amp;IF(I24&gt;=J24,"","表頭(5)表頭(6)につき審査要領3を確認してください！")&amp;IF(K24&gt;=L24,"","表頭(7)表頭(8)につき審査要領3を確認してください！")&amp;IF(M24&gt;=N24,"","表頭(9)表頭(10)につき審査要領3を確認してください！")&amp;IF(O24&gt;=P24,"","表頭(11)表頭(12)につき審査要領3を確認してください！")&amp;IF(Q24&gt;=R24,"","表頭(13)表頭(14)につき審査要領3を確認してください！")</f>
      </c>
    </row>
    <row r="25" spans="2:19" ht="24.75" customHeight="1">
      <c r="B25" s="129"/>
      <c r="C25" s="75" t="s">
        <v>5</v>
      </c>
      <c r="D25" s="76" t="s">
        <v>18</v>
      </c>
      <c r="E25" s="81">
        <f t="shared" si="1"/>
        <v>1472</v>
      </c>
      <c r="F25" s="81">
        <f t="shared" si="0"/>
        <v>72</v>
      </c>
      <c r="G25" s="81">
        <f t="shared" si="4"/>
        <v>336</v>
      </c>
      <c r="H25" s="81">
        <f t="shared" si="4"/>
        <v>19</v>
      </c>
      <c r="I25" s="81">
        <f t="shared" si="4"/>
        <v>312</v>
      </c>
      <c r="J25" s="81">
        <f t="shared" si="4"/>
        <v>25</v>
      </c>
      <c r="K25" s="81">
        <f t="shared" si="5"/>
        <v>266</v>
      </c>
      <c r="L25" s="81">
        <f t="shared" si="5"/>
        <v>9</v>
      </c>
      <c r="M25" s="81">
        <f t="shared" si="5"/>
        <v>399</v>
      </c>
      <c r="N25" s="81">
        <f t="shared" si="5"/>
        <v>7</v>
      </c>
      <c r="O25" s="81">
        <f t="shared" si="5"/>
        <v>106</v>
      </c>
      <c r="P25" s="81">
        <f t="shared" si="5"/>
        <v>8</v>
      </c>
      <c r="Q25" s="81">
        <f t="shared" si="5"/>
        <v>53</v>
      </c>
      <c r="R25" s="81">
        <f t="shared" si="5"/>
        <v>4</v>
      </c>
      <c r="S25" s="37">
        <f t="shared" si="6"/>
      </c>
    </row>
    <row r="26" spans="2:19" ht="24.75" customHeight="1">
      <c r="B26" s="130" t="s">
        <v>110</v>
      </c>
      <c r="C26" s="75" t="s">
        <v>4</v>
      </c>
      <c r="D26" s="76" t="s">
        <v>19</v>
      </c>
      <c r="E26" s="81">
        <f t="shared" si="1"/>
        <v>32</v>
      </c>
      <c r="F26" s="81">
        <f t="shared" si="0"/>
        <v>3</v>
      </c>
      <c r="G26" s="118">
        <v>21</v>
      </c>
      <c r="H26" s="118">
        <v>1</v>
      </c>
      <c r="I26" s="118">
        <v>5</v>
      </c>
      <c r="J26" s="118">
        <v>0</v>
      </c>
      <c r="K26" s="118">
        <v>4</v>
      </c>
      <c r="L26" s="118">
        <v>1</v>
      </c>
      <c r="M26" s="118">
        <v>2</v>
      </c>
      <c r="N26" s="118">
        <v>1</v>
      </c>
      <c r="O26" s="118">
        <v>0</v>
      </c>
      <c r="P26" s="118">
        <v>0</v>
      </c>
      <c r="Q26" s="118">
        <v>0</v>
      </c>
      <c r="R26" s="118">
        <v>0</v>
      </c>
      <c r="S26" s="37">
        <f t="shared" si="6"/>
      </c>
    </row>
    <row r="27" spans="2:19" ht="24.75" customHeight="1">
      <c r="B27" s="127"/>
      <c r="C27" s="75" t="s">
        <v>5</v>
      </c>
      <c r="D27" s="76" t="s">
        <v>20</v>
      </c>
      <c r="E27" s="81">
        <f t="shared" si="1"/>
        <v>559</v>
      </c>
      <c r="F27" s="81">
        <f t="shared" si="0"/>
        <v>40</v>
      </c>
      <c r="G27" s="118">
        <v>204</v>
      </c>
      <c r="H27" s="118">
        <v>15</v>
      </c>
      <c r="I27" s="118">
        <v>175</v>
      </c>
      <c r="J27" s="118">
        <v>17</v>
      </c>
      <c r="K27" s="118">
        <v>81</v>
      </c>
      <c r="L27" s="118">
        <v>4</v>
      </c>
      <c r="M27" s="118">
        <v>41</v>
      </c>
      <c r="N27" s="118">
        <v>1</v>
      </c>
      <c r="O27" s="118">
        <v>29</v>
      </c>
      <c r="P27" s="118">
        <v>0</v>
      </c>
      <c r="Q27" s="118">
        <v>29</v>
      </c>
      <c r="R27" s="118">
        <v>3</v>
      </c>
      <c r="S27" s="37">
        <f t="shared" si="6"/>
      </c>
    </row>
    <row r="28" spans="2:19" ht="24.75" customHeight="1">
      <c r="B28" s="130" t="s">
        <v>111</v>
      </c>
      <c r="C28" s="75" t="s">
        <v>4</v>
      </c>
      <c r="D28" s="76" t="s">
        <v>21</v>
      </c>
      <c r="E28" s="81">
        <f t="shared" si="1"/>
        <v>19</v>
      </c>
      <c r="F28" s="81">
        <f t="shared" si="0"/>
        <v>0</v>
      </c>
      <c r="G28" s="118">
        <v>14</v>
      </c>
      <c r="H28" s="118">
        <v>0</v>
      </c>
      <c r="I28" s="118">
        <v>2</v>
      </c>
      <c r="J28" s="118">
        <v>0</v>
      </c>
      <c r="K28" s="118">
        <v>2</v>
      </c>
      <c r="L28" s="118">
        <v>0</v>
      </c>
      <c r="M28" s="118">
        <v>1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37">
        <f t="shared" si="6"/>
      </c>
    </row>
    <row r="29" spans="2:20" ht="24.75" customHeight="1">
      <c r="B29" s="127"/>
      <c r="C29" s="75" t="s">
        <v>5</v>
      </c>
      <c r="D29" s="76" t="s">
        <v>22</v>
      </c>
      <c r="E29" s="81">
        <f t="shared" si="1"/>
        <v>767</v>
      </c>
      <c r="F29" s="81">
        <f t="shared" si="0"/>
        <v>26</v>
      </c>
      <c r="G29" s="118">
        <v>78</v>
      </c>
      <c r="H29" s="118">
        <v>2</v>
      </c>
      <c r="I29" s="118">
        <v>86</v>
      </c>
      <c r="J29" s="118">
        <v>6</v>
      </c>
      <c r="K29" s="118">
        <v>164</v>
      </c>
      <c r="L29" s="118">
        <v>4</v>
      </c>
      <c r="M29" s="118">
        <v>356</v>
      </c>
      <c r="N29" s="118">
        <v>6</v>
      </c>
      <c r="O29" s="118">
        <v>59</v>
      </c>
      <c r="P29" s="118">
        <v>7</v>
      </c>
      <c r="Q29" s="118">
        <v>24</v>
      </c>
      <c r="R29" s="118">
        <v>1</v>
      </c>
      <c r="S29" s="37">
        <f t="shared" si="6"/>
      </c>
      <c r="T29" s="37"/>
    </row>
    <row r="30" spans="2:20" ht="24.75" customHeight="1">
      <c r="B30" s="130" t="s">
        <v>112</v>
      </c>
      <c r="C30" s="75" t="s">
        <v>4</v>
      </c>
      <c r="D30" s="76" t="s">
        <v>23</v>
      </c>
      <c r="E30" s="81">
        <f t="shared" si="1"/>
        <v>5</v>
      </c>
      <c r="F30" s="81">
        <f t="shared" si="0"/>
        <v>2</v>
      </c>
      <c r="G30" s="118">
        <v>2</v>
      </c>
      <c r="H30" s="118">
        <v>0</v>
      </c>
      <c r="I30" s="118">
        <v>0</v>
      </c>
      <c r="J30" s="118">
        <v>0</v>
      </c>
      <c r="K30" s="118">
        <v>1</v>
      </c>
      <c r="L30" s="118">
        <v>1</v>
      </c>
      <c r="M30" s="118">
        <v>0</v>
      </c>
      <c r="N30" s="118">
        <v>0</v>
      </c>
      <c r="O30" s="118">
        <v>2</v>
      </c>
      <c r="P30" s="118">
        <v>1</v>
      </c>
      <c r="Q30" s="118">
        <v>0</v>
      </c>
      <c r="R30" s="118">
        <v>0</v>
      </c>
      <c r="S30" s="37">
        <f t="shared" si="6"/>
      </c>
      <c r="T30" s="37"/>
    </row>
    <row r="31" spans="2:19" ht="24.75" customHeight="1">
      <c r="B31" s="127"/>
      <c r="C31" s="75" t="s">
        <v>5</v>
      </c>
      <c r="D31" s="76" t="s">
        <v>24</v>
      </c>
      <c r="E31" s="81">
        <f t="shared" si="1"/>
        <v>133</v>
      </c>
      <c r="F31" s="81">
        <f t="shared" si="0"/>
        <v>6</v>
      </c>
      <c r="G31" s="118">
        <v>44</v>
      </c>
      <c r="H31" s="118">
        <v>2</v>
      </c>
      <c r="I31" s="118">
        <v>49</v>
      </c>
      <c r="J31" s="118">
        <v>2</v>
      </c>
      <c r="K31" s="118">
        <v>21</v>
      </c>
      <c r="L31" s="118">
        <v>1</v>
      </c>
      <c r="M31" s="118">
        <v>2</v>
      </c>
      <c r="N31" s="118">
        <v>0</v>
      </c>
      <c r="O31" s="118">
        <v>17</v>
      </c>
      <c r="P31" s="118">
        <v>1</v>
      </c>
      <c r="Q31" s="118">
        <v>0</v>
      </c>
      <c r="R31" s="118">
        <v>0</v>
      </c>
      <c r="S31" s="37">
        <f t="shared" si="6"/>
      </c>
    </row>
    <row r="32" spans="2:19" ht="24.75" customHeight="1">
      <c r="B32" s="130" t="s">
        <v>91</v>
      </c>
      <c r="C32" s="75" t="s">
        <v>4</v>
      </c>
      <c r="D32" s="76" t="s">
        <v>25</v>
      </c>
      <c r="E32" s="81">
        <f t="shared" si="1"/>
        <v>11</v>
      </c>
      <c r="F32" s="81">
        <f t="shared" si="0"/>
        <v>1</v>
      </c>
      <c r="G32" s="81">
        <f aca="true" t="shared" si="7" ref="G32:J33">SUM(G34,G36)</f>
        <v>10</v>
      </c>
      <c r="H32" s="81">
        <f t="shared" si="7"/>
        <v>1</v>
      </c>
      <c r="I32" s="81">
        <f t="shared" si="7"/>
        <v>0</v>
      </c>
      <c r="J32" s="81">
        <f t="shared" si="7"/>
        <v>0</v>
      </c>
      <c r="K32" s="81">
        <f aca="true" t="shared" si="8" ref="K32:R33">SUM(K34,K36)</f>
        <v>1</v>
      </c>
      <c r="L32" s="81">
        <f t="shared" si="8"/>
        <v>0</v>
      </c>
      <c r="M32" s="81">
        <f t="shared" si="8"/>
        <v>0</v>
      </c>
      <c r="N32" s="81">
        <f t="shared" si="8"/>
        <v>0</v>
      </c>
      <c r="O32" s="81">
        <f t="shared" si="8"/>
        <v>0</v>
      </c>
      <c r="P32" s="81">
        <f t="shared" si="8"/>
        <v>0</v>
      </c>
      <c r="Q32" s="81">
        <f t="shared" si="8"/>
        <v>0</v>
      </c>
      <c r="R32" s="81">
        <f t="shared" si="8"/>
        <v>0</v>
      </c>
      <c r="S32" s="37">
        <f t="shared" si="6"/>
      </c>
    </row>
    <row r="33" spans="2:19" ht="24.75" customHeight="1">
      <c r="B33" s="127"/>
      <c r="C33" s="75" t="s">
        <v>5</v>
      </c>
      <c r="D33" s="76" t="s">
        <v>26</v>
      </c>
      <c r="E33" s="81">
        <f t="shared" si="1"/>
        <v>13</v>
      </c>
      <c r="F33" s="81">
        <f t="shared" si="0"/>
        <v>0</v>
      </c>
      <c r="G33" s="81">
        <f t="shared" si="7"/>
        <v>10</v>
      </c>
      <c r="H33" s="81">
        <f t="shared" si="7"/>
        <v>0</v>
      </c>
      <c r="I33" s="81">
        <f t="shared" si="7"/>
        <v>2</v>
      </c>
      <c r="J33" s="81">
        <f t="shared" si="7"/>
        <v>0</v>
      </c>
      <c r="K33" s="81">
        <f t="shared" si="8"/>
        <v>0</v>
      </c>
      <c r="L33" s="81">
        <f t="shared" si="8"/>
        <v>0</v>
      </c>
      <c r="M33" s="81">
        <f t="shared" si="8"/>
        <v>0</v>
      </c>
      <c r="N33" s="81">
        <f t="shared" si="8"/>
        <v>0</v>
      </c>
      <c r="O33" s="81">
        <f t="shared" si="8"/>
        <v>1</v>
      </c>
      <c r="P33" s="81">
        <f t="shared" si="8"/>
        <v>0</v>
      </c>
      <c r="Q33" s="81">
        <f t="shared" si="8"/>
        <v>0</v>
      </c>
      <c r="R33" s="81">
        <f t="shared" si="8"/>
        <v>0</v>
      </c>
      <c r="S33" s="37">
        <f t="shared" si="6"/>
      </c>
    </row>
    <row r="34" spans="2:19" ht="24.75" customHeight="1">
      <c r="B34" s="130" t="s">
        <v>92</v>
      </c>
      <c r="C34" s="75" t="s">
        <v>4</v>
      </c>
      <c r="D34" s="76" t="s">
        <v>27</v>
      </c>
      <c r="E34" s="81">
        <f t="shared" si="1"/>
        <v>1</v>
      </c>
      <c r="F34" s="81">
        <f t="shared" si="0"/>
        <v>0</v>
      </c>
      <c r="G34" s="118">
        <v>1</v>
      </c>
      <c r="H34" s="118">
        <v>0</v>
      </c>
      <c r="I34" s="118">
        <v>0</v>
      </c>
      <c r="J34" s="118">
        <v>0</v>
      </c>
      <c r="K34" s="118">
        <v>0</v>
      </c>
      <c r="L34" s="118">
        <v>0</v>
      </c>
      <c r="M34" s="118">
        <v>0</v>
      </c>
      <c r="N34" s="118">
        <v>0</v>
      </c>
      <c r="O34" s="118">
        <v>0</v>
      </c>
      <c r="P34" s="118">
        <v>0</v>
      </c>
      <c r="Q34" s="118">
        <v>0</v>
      </c>
      <c r="R34" s="118">
        <v>0</v>
      </c>
      <c r="S34" s="37">
        <f t="shared" si="6"/>
      </c>
    </row>
    <row r="35" spans="2:19" ht="24.75" customHeight="1">
      <c r="B35" s="127"/>
      <c r="C35" s="75" t="s">
        <v>5</v>
      </c>
      <c r="D35" s="76" t="s">
        <v>28</v>
      </c>
      <c r="E35" s="81">
        <f t="shared" si="1"/>
        <v>5</v>
      </c>
      <c r="F35" s="81">
        <f t="shared" si="0"/>
        <v>0</v>
      </c>
      <c r="G35" s="118">
        <v>3</v>
      </c>
      <c r="H35" s="118">
        <v>0</v>
      </c>
      <c r="I35" s="118">
        <v>1</v>
      </c>
      <c r="J35" s="118">
        <v>0</v>
      </c>
      <c r="K35" s="118">
        <v>0</v>
      </c>
      <c r="L35" s="118">
        <v>0</v>
      </c>
      <c r="M35" s="118">
        <v>0</v>
      </c>
      <c r="N35" s="118">
        <v>0</v>
      </c>
      <c r="O35" s="118">
        <v>1</v>
      </c>
      <c r="P35" s="118">
        <v>0</v>
      </c>
      <c r="Q35" s="118">
        <v>0</v>
      </c>
      <c r="R35" s="118">
        <v>0</v>
      </c>
      <c r="S35" s="37">
        <f t="shared" si="6"/>
      </c>
    </row>
    <row r="36" spans="2:19" ht="24.75" customHeight="1">
      <c r="B36" s="130" t="s">
        <v>93</v>
      </c>
      <c r="C36" s="75" t="s">
        <v>4</v>
      </c>
      <c r="D36" s="76" t="s">
        <v>29</v>
      </c>
      <c r="E36" s="81">
        <f t="shared" si="1"/>
        <v>10</v>
      </c>
      <c r="F36" s="81">
        <f t="shared" si="0"/>
        <v>1</v>
      </c>
      <c r="G36" s="118">
        <v>9</v>
      </c>
      <c r="H36" s="118">
        <v>1</v>
      </c>
      <c r="I36" s="118">
        <v>0</v>
      </c>
      <c r="J36" s="118">
        <v>0</v>
      </c>
      <c r="K36" s="118">
        <v>1</v>
      </c>
      <c r="L36" s="118">
        <v>0</v>
      </c>
      <c r="M36" s="118">
        <v>0</v>
      </c>
      <c r="N36" s="118">
        <v>0</v>
      </c>
      <c r="O36" s="118">
        <v>0</v>
      </c>
      <c r="P36" s="118">
        <v>0</v>
      </c>
      <c r="Q36" s="118">
        <v>0</v>
      </c>
      <c r="R36" s="118">
        <v>0</v>
      </c>
      <c r="S36" s="37">
        <f t="shared" si="6"/>
      </c>
    </row>
    <row r="37" spans="2:19" ht="24.75" customHeight="1" thickBot="1">
      <c r="B37" s="132"/>
      <c r="C37" s="98" t="s">
        <v>5</v>
      </c>
      <c r="D37" s="99" t="s">
        <v>30</v>
      </c>
      <c r="E37" s="100">
        <f t="shared" si="1"/>
        <v>8</v>
      </c>
      <c r="F37" s="100">
        <f t="shared" si="0"/>
        <v>0</v>
      </c>
      <c r="G37" s="120">
        <v>7</v>
      </c>
      <c r="H37" s="120">
        <v>0</v>
      </c>
      <c r="I37" s="120">
        <v>1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37">
        <f t="shared" si="6"/>
      </c>
    </row>
    <row r="38" spans="2:19" ht="24.75" customHeight="1" thickTop="1">
      <c r="B38" s="128" t="s">
        <v>113</v>
      </c>
      <c r="C38" s="77" t="s">
        <v>4</v>
      </c>
      <c r="D38" s="78" t="s">
        <v>31</v>
      </c>
      <c r="E38" s="83">
        <f t="shared" si="1"/>
        <v>25</v>
      </c>
      <c r="F38" s="83">
        <f>SUM(H38+J38+L38+N38+P38+R38)</f>
        <v>3</v>
      </c>
      <c r="G38" s="83">
        <f>SUM(G40,G42,G44,G46,G48,G50,G52)</f>
        <v>14</v>
      </c>
      <c r="H38" s="83">
        <f>SUM(H40,H42,H44,H46,H48,H50,H52)</f>
        <v>3</v>
      </c>
      <c r="I38" s="83">
        <f aca="true" t="shared" si="9" ref="I38:N38">SUM(I40,I42,I44,I46,I48,I50,I52)</f>
        <v>2</v>
      </c>
      <c r="J38" s="83">
        <f t="shared" si="9"/>
        <v>0</v>
      </c>
      <c r="K38" s="83">
        <f t="shared" si="9"/>
        <v>5</v>
      </c>
      <c r="L38" s="83">
        <f t="shared" si="9"/>
        <v>0</v>
      </c>
      <c r="M38" s="83">
        <f t="shared" si="9"/>
        <v>4</v>
      </c>
      <c r="N38" s="83">
        <f t="shared" si="9"/>
        <v>0</v>
      </c>
      <c r="O38" s="94"/>
      <c r="P38" s="94"/>
      <c r="Q38" s="94"/>
      <c r="R38" s="94"/>
      <c r="S38" s="37">
        <f aca="true" t="shared" si="10" ref="S38:S53">IF(E38&gt;=F38,"","表頭(１)表頭(2)につき審査要領3を確認してください！")&amp;IF(G38&gt;=H38,"","表頭(3)表頭(4)につき審査要領3を確認してください！")&amp;IF(I38&gt;=J38,"","表頭(5)表頭(6)につき審査要領3を確認してください！")&amp;IF(K38&gt;=L38,"","表頭(7)表頭(8)につき審査要領3を確認してください！")&amp;IF(M38&gt;=N38,"","表頭(9)表頭(10)につき審査要領3を確認してください！")</f>
      </c>
    </row>
    <row r="39" spans="2:19" ht="24.75" customHeight="1">
      <c r="B39" s="129"/>
      <c r="C39" s="75" t="s">
        <v>5</v>
      </c>
      <c r="D39" s="76" t="s">
        <v>32</v>
      </c>
      <c r="E39" s="81">
        <f t="shared" si="1"/>
        <v>1137</v>
      </c>
      <c r="F39" s="81">
        <f>SUM(H39+J39+L39+N39+P39+R39)</f>
        <v>108</v>
      </c>
      <c r="G39" s="81">
        <f>SUM(G41,G43,G45,G47,G49,G51,G53)</f>
        <v>742</v>
      </c>
      <c r="H39" s="81">
        <f aca="true" t="shared" si="11" ref="H39:N39">SUM(H41,H43,H45,H47,H49,H51,H53)</f>
        <v>86</v>
      </c>
      <c r="I39" s="81">
        <f t="shared" si="11"/>
        <v>23</v>
      </c>
      <c r="J39" s="81">
        <f t="shared" si="11"/>
        <v>2</v>
      </c>
      <c r="K39" s="81">
        <f t="shared" si="11"/>
        <v>147</v>
      </c>
      <c r="L39" s="81">
        <f t="shared" si="11"/>
        <v>12</v>
      </c>
      <c r="M39" s="81">
        <f t="shared" si="11"/>
        <v>225</v>
      </c>
      <c r="N39" s="81">
        <f t="shared" si="11"/>
        <v>8</v>
      </c>
      <c r="O39" s="82"/>
      <c r="P39" s="82"/>
      <c r="Q39" s="82"/>
      <c r="R39" s="82"/>
      <c r="S39" s="37">
        <f t="shared" si="10"/>
      </c>
    </row>
    <row r="40" spans="2:19" ht="24.75" customHeight="1">
      <c r="B40" s="130" t="s">
        <v>95</v>
      </c>
      <c r="C40" s="75" t="s">
        <v>4</v>
      </c>
      <c r="D40" s="76" t="s">
        <v>33</v>
      </c>
      <c r="E40" s="81">
        <f t="shared" si="1"/>
        <v>12</v>
      </c>
      <c r="F40" s="81">
        <f t="shared" si="0"/>
        <v>1</v>
      </c>
      <c r="G40" s="118">
        <v>7</v>
      </c>
      <c r="H40" s="118">
        <v>1</v>
      </c>
      <c r="I40" s="118">
        <v>0</v>
      </c>
      <c r="J40" s="118">
        <v>0</v>
      </c>
      <c r="K40" s="118">
        <v>3</v>
      </c>
      <c r="L40" s="118">
        <v>0</v>
      </c>
      <c r="M40" s="118">
        <v>2</v>
      </c>
      <c r="N40" s="118">
        <v>0</v>
      </c>
      <c r="O40" s="82"/>
      <c r="P40" s="82"/>
      <c r="Q40" s="82"/>
      <c r="R40" s="82"/>
      <c r="S40" s="37">
        <f t="shared" si="10"/>
      </c>
    </row>
    <row r="41" spans="2:19" ht="24.75" customHeight="1">
      <c r="B41" s="127"/>
      <c r="C41" s="75" t="s">
        <v>5</v>
      </c>
      <c r="D41" s="76" t="s">
        <v>34</v>
      </c>
      <c r="E41" s="81">
        <f t="shared" si="1"/>
        <v>608</v>
      </c>
      <c r="F41" s="81">
        <f t="shared" si="0"/>
        <v>68</v>
      </c>
      <c r="G41" s="118">
        <v>470</v>
      </c>
      <c r="H41" s="118">
        <v>64</v>
      </c>
      <c r="I41" s="118">
        <v>4</v>
      </c>
      <c r="J41" s="118">
        <v>1</v>
      </c>
      <c r="K41" s="118">
        <v>75</v>
      </c>
      <c r="L41" s="118">
        <v>3</v>
      </c>
      <c r="M41" s="118">
        <v>59</v>
      </c>
      <c r="N41" s="118">
        <v>0</v>
      </c>
      <c r="O41" s="82"/>
      <c r="P41" s="82"/>
      <c r="Q41" s="82"/>
      <c r="R41" s="82"/>
      <c r="S41" s="37">
        <f t="shared" si="10"/>
      </c>
    </row>
    <row r="42" spans="2:19" ht="24.75" customHeight="1">
      <c r="B42" s="130" t="s">
        <v>96</v>
      </c>
      <c r="C42" s="75" t="s">
        <v>4</v>
      </c>
      <c r="D42" s="76" t="s">
        <v>35</v>
      </c>
      <c r="E42" s="81">
        <f t="shared" si="1"/>
        <v>1</v>
      </c>
      <c r="F42" s="81">
        <f t="shared" si="0"/>
        <v>0</v>
      </c>
      <c r="G42" s="118">
        <v>1</v>
      </c>
      <c r="H42" s="118">
        <v>0</v>
      </c>
      <c r="I42" s="118">
        <v>0</v>
      </c>
      <c r="J42" s="118">
        <v>0</v>
      </c>
      <c r="K42" s="118">
        <v>0</v>
      </c>
      <c r="L42" s="118">
        <v>0</v>
      </c>
      <c r="M42" s="118">
        <v>0</v>
      </c>
      <c r="N42" s="118">
        <v>0</v>
      </c>
      <c r="O42" s="82"/>
      <c r="P42" s="82"/>
      <c r="Q42" s="82"/>
      <c r="R42" s="82"/>
      <c r="S42" s="37">
        <f t="shared" si="10"/>
      </c>
    </row>
    <row r="43" spans="2:19" ht="24.75" customHeight="1">
      <c r="B43" s="127"/>
      <c r="C43" s="75" t="s">
        <v>5</v>
      </c>
      <c r="D43" s="76" t="s">
        <v>36</v>
      </c>
      <c r="E43" s="81">
        <f t="shared" si="1"/>
        <v>258</v>
      </c>
      <c r="F43" s="81">
        <f t="shared" si="0"/>
        <v>27</v>
      </c>
      <c r="G43" s="118">
        <v>245</v>
      </c>
      <c r="H43" s="118">
        <v>22</v>
      </c>
      <c r="I43" s="118">
        <v>0</v>
      </c>
      <c r="J43" s="118">
        <v>0</v>
      </c>
      <c r="K43" s="118">
        <v>12</v>
      </c>
      <c r="L43" s="118">
        <v>4</v>
      </c>
      <c r="M43" s="118">
        <v>1</v>
      </c>
      <c r="N43" s="118">
        <v>1</v>
      </c>
      <c r="O43" s="82"/>
      <c r="P43" s="82"/>
      <c r="Q43" s="82"/>
      <c r="R43" s="82"/>
      <c r="S43" s="37">
        <f t="shared" si="10"/>
      </c>
    </row>
    <row r="44" spans="2:19" ht="24.75" customHeight="1">
      <c r="B44" s="130" t="s">
        <v>97</v>
      </c>
      <c r="C44" s="75" t="s">
        <v>4</v>
      </c>
      <c r="D44" s="76" t="s">
        <v>37</v>
      </c>
      <c r="E44" s="81">
        <f t="shared" si="1"/>
        <v>6</v>
      </c>
      <c r="F44" s="81">
        <f t="shared" si="0"/>
        <v>2</v>
      </c>
      <c r="G44" s="118">
        <v>5</v>
      </c>
      <c r="H44" s="118">
        <v>2</v>
      </c>
      <c r="I44" s="118">
        <v>0</v>
      </c>
      <c r="J44" s="118">
        <v>0</v>
      </c>
      <c r="K44" s="118">
        <v>0</v>
      </c>
      <c r="L44" s="118">
        <v>0</v>
      </c>
      <c r="M44" s="118">
        <v>1</v>
      </c>
      <c r="N44" s="118">
        <v>0</v>
      </c>
      <c r="O44" s="82"/>
      <c r="P44" s="82"/>
      <c r="Q44" s="82"/>
      <c r="R44" s="82"/>
      <c r="S44" s="37">
        <f t="shared" si="10"/>
      </c>
    </row>
    <row r="45" spans="2:19" ht="24.75" customHeight="1">
      <c r="B45" s="127"/>
      <c r="C45" s="75" t="s">
        <v>5</v>
      </c>
      <c r="D45" s="76" t="s">
        <v>38</v>
      </c>
      <c r="E45" s="81">
        <f t="shared" si="1"/>
        <v>49</v>
      </c>
      <c r="F45" s="81">
        <f t="shared" si="0"/>
        <v>4</v>
      </c>
      <c r="G45" s="118">
        <v>5</v>
      </c>
      <c r="H45" s="118">
        <v>0</v>
      </c>
      <c r="I45" s="118">
        <v>2</v>
      </c>
      <c r="J45" s="118">
        <v>0</v>
      </c>
      <c r="K45" s="118">
        <v>29</v>
      </c>
      <c r="L45" s="118">
        <v>3</v>
      </c>
      <c r="M45" s="118">
        <v>13</v>
      </c>
      <c r="N45" s="118">
        <v>1</v>
      </c>
      <c r="O45" s="82"/>
      <c r="P45" s="82"/>
      <c r="Q45" s="82"/>
      <c r="R45" s="82"/>
      <c r="S45" s="37">
        <f t="shared" si="10"/>
      </c>
    </row>
    <row r="46" spans="2:19" ht="24.75" customHeight="1">
      <c r="B46" s="131" t="s">
        <v>98</v>
      </c>
      <c r="C46" s="75" t="s">
        <v>4</v>
      </c>
      <c r="D46" s="76" t="s">
        <v>39</v>
      </c>
      <c r="E46" s="81">
        <f t="shared" si="1"/>
        <v>5</v>
      </c>
      <c r="F46" s="81">
        <f t="shared" si="0"/>
        <v>0</v>
      </c>
      <c r="G46" s="118">
        <v>0</v>
      </c>
      <c r="H46" s="118">
        <v>0</v>
      </c>
      <c r="I46" s="118">
        <v>2</v>
      </c>
      <c r="J46" s="118">
        <v>0</v>
      </c>
      <c r="K46" s="118">
        <v>2</v>
      </c>
      <c r="L46" s="118">
        <v>0</v>
      </c>
      <c r="M46" s="118">
        <v>1</v>
      </c>
      <c r="N46" s="118">
        <v>0</v>
      </c>
      <c r="O46" s="82"/>
      <c r="P46" s="82"/>
      <c r="Q46" s="82"/>
      <c r="R46" s="82"/>
      <c r="S46" s="37">
        <f t="shared" si="10"/>
      </c>
    </row>
    <row r="47" spans="2:19" ht="24.75" customHeight="1">
      <c r="B47" s="127"/>
      <c r="C47" s="75" t="s">
        <v>5</v>
      </c>
      <c r="D47" s="76" t="s">
        <v>40</v>
      </c>
      <c r="E47" s="81">
        <f t="shared" si="1"/>
        <v>142</v>
      </c>
      <c r="F47" s="81">
        <f t="shared" si="0"/>
        <v>5</v>
      </c>
      <c r="G47" s="118">
        <v>1</v>
      </c>
      <c r="H47" s="118">
        <v>0</v>
      </c>
      <c r="I47" s="118">
        <v>0</v>
      </c>
      <c r="J47" s="118">
        <v>0</v>
      </c>
      <c r="K47" s="118">
        <v>6</v>
      </c>
      <c r="L47" s="118">
        <v>0</v>
      </c>
      <c r="M47" s="118">
        <v>135</v>
      </c>
      <c r="N47" s="118">
        <v>5</v>
      </c>
      <c r="O47" s="82"/>
      <c r="P47" s="82"/>
      <c r="Q47" s="82"/>
      <c r="R47" s="82"/>
      <c r="S47" s="37">
        <f t="shared" si="10"/>
      </c>
    </row>
    <row r="48" spans="2:19" ht="24.75" customHeight="1">
      <c r="B48" s="130" t="s">
        <v>99</v>
      </c>
      <c r="C48" s="75" t="s">
        <v>4</v>
      </c>
      <c r="D48" s="76" t="s">
        <v>41</v>
      </c>
      <c r="E48" s="81">
        <f t="shared" si="1"/>
        <v>0</v>
      </c>
      <c r="F48" s="81">
        <f t="shared" si="0"/>
        <v>0</v>
      </c>
      <c r="G48" s="118">
        <v>0</v>
      </c>
      <c r="H48" s="118">
        <v>0</v>
      </c>
      <c r="I48" s="118">
        <v>0</v>
      </c>
      <c r="J48" s="118">
        <v>0</v>
      </c>
      <c r="K48" s="118">
        <v>0</v>
      </c>
      <c r="L48" s="118">
        <v>0</v>
      </c>
      <c r="M48" s="118">
        <v>0</v>
      </c>
      <c r="N48" s="118">
        <v>0</v>
      </c>
      <c r="O48" s="82"/>
      <c r="P48" s="82"/>
      <c r="Q48" s="82"/>
      <c r="R48" s="82"/>
      <c r="S48" s="37">
        <f t="shared" si="10"/>
      </c>
    </row>
    <row r="49" spans="2:19" ht="24.75" customHeight="1">
      <c r="B49" s="127"/>
      <c r="C49" s="75" t="s">
        <v>5</v>
      </c>
      <c r="D49" s="76" t="s">
        <v>42</v>
      </c>
      <c r="E49" s="81">
        <f t="shared" si="1"/>
        <v>3</v>
      </c>
      <c r="F49" s="81">
        <f t="shared" si="0"/>
        <v>0</v>
      </c>
      <c r="G49" s="118">
        <v>1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18">
        <v>2</v>
      </c>
      <c r="N49" s="118">
        <v>0</v>
      </c>
      <c r="O49" s="82"/>
      <c r="P49" s="82"/>
      <c r="Q49" s="82"/>
      <c r="R49" s="82"/>
      <c r="S49" s="37">
        <f t="shared" si="10"/>
      </c>
    </row>
    <row r="50" spans="2:19" ht="24.75" customHeight="1">
      <c r="B50" s="130" t="s">
        <v>100</v>
      </c>
      <c r="C50" s="75" t="s">
        <v>4</v>
      </c>
      <c r="D50" s="76" t="s">
        <v>43</v>
      </c>
      <c r="E50" s="81">
        <f t="shared" si="1"/>
        <v>0</v>
      </c>
      <c r="F50" s="81">
        <f t="shared" si="0"/>
        <v>0</v>
      </c>
      <c r="G50" s="118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82"/>
      <c r="P50" s="82"/>
      <c r="Q50" s="82"/>
      <c r="R50" s="82"/>
      <c r="S50" s="37">
        <f t="shared" si="10"/>
      </c>
    </row>
    <row r="51" spans="2:19" ht="24.75" customHeight="1">
      <c r="B51" s="127"/>
      <c r="C51" s="75" t="s">
        <v>5</v>
      </c>
      <c r="D51" s="76" t="s">
        <v>44</v>
      </c>
      <c r="E51" s="81">
        <f t="shared" si="1"/>
        <v>71</v>
      </c>
      <c r="F51" s="81">
        <f t="shared" si="0"/>
        <v>4</v>
      </c>
      <c r="G51" s="118">
        <v>14</v>
      </c>
      <c r="H51" s="118">
        <v>0</v>
      </c>
      <c r="I51" s="118">
        <v>17</v>
      </c>
      <c r="J51" s="118">
        <v>1</v>
      </c>
      <c r="K51" s="118">
        <v>25</v>
      </c>
      <c r="L51" s="118">
        <v>2</v>
      </c>
      <c r="M51" s="118">
        <v>15</v>
      </c>
      <c r="N51" s="118">
        <v>1</v>
      </c>
      <c r="O51" s="82"/>
      <c r="P51" s="82"/>
      <c r="Q51" s="82"/>
      <c r="R51" s="82"/>
      <c r="S51" s="37">
        <f t="shared" si="10"/>
      </c>
    </row>
    <row r="52" spans="2:19" ht="24.75" customHeight="1">
      <c r="B52" s="130" t="s">
        <v>118</v>
      </c>
      <c r="C52" s="75" t="s">
        <v>4</v>
      </c>
      <c r="D52" s="76" t="s">
        <v>56</v>
      </c>
      <c r="E52" s="81">
        <f t="shared" si="1"/>
        <v>1</v>
      </c>
      <c r="F52" s="81">
        <f t="shared" si="0"/>
        <v>0</v>
      </c>
      <c r="G52" s="118">
        <v>1</v>
      </c>
      <c r="H52" s="118">
        <v>0</v>
      </c>
      <c r="I52" s="118">
        <v>0</v>
      </c>
      <c r="J52" s="118">
        <v>0</v>
      </c>
      <c r="K52" s="118">
        <v>0</v>
      </c>
      <c r="L52" s="118">
        <v>0</v>
      </c>
      <c r="M52" s="118">
        <v>0</v>
      </c>
      <c r="N52" s="118">
        <v>0</v>
      </c>
      <c r="O52" s="82"/>
      <c r="P52" s="82"/>
      <c r="Q52" s="82"/>
      <c r="R52" s="82"/>
      <c r="S52" s="37">
        <f t="shared" si="10"/>
      </c>
    </row>
    <row r="53" spans="2:19" ht="24.75" customHeight="1" thickBot="1">
      <c r="B53" s="132"/>
      <c r="C53" s="114" t="s">
        <v>5</v>
      </c>
      <c r="D53" s="76" t="s">
        <v>57</v>
      </c>
      <c r="E53" s="115">
        <f t="shared" si="1"/>
        <v>6</v>
      </c>
      <c r="F53" s="115">
        <f t="shared" si="0"/>
        <v>0</v>
      </c>
      <c r="G53" s="122">
        <v>6</v>
      </c>
      <c r="H53" s="122">
        <v>0</v>
      </c>
      <c r="I53" s="122">
        <v>0</v>
      </c>
      <c r="J53" s="122">
        <v>0</v>
      </c>
      <c r="K53" s="122">
        <v>0</v>
      </c>
      <c r="L53" s="122">
        <v>0</v>
      </c>
      <c r="M53" s="122">
        <v>0</v>
      </c>
      <c r="N53" s="122">
        <v>0</v>
      </c>
      <c r="O53" s="116"/>
      <c r="P53" s="116"/>
      <c r="Q53" s="116"/>
      <c r="R53" s="116"/>
      <c r="S53" s="37">
        <f t="shared" si="10"/>
      </c>
    </row>
    <row r="54" spans="2:19" ht="24.75" customHeight="1" thickTop="1">
      <c r="B54" s="126" t="s">
        <v>101</v>
      </c>
      <c r="C54" s="95" t="s">
        <v>4</v>
      </c>
      <c r="D54" s="96" t="s">
        <v>120</v>
      </c>
      <c r="E54" s="83">
        <f t="shared" si="1"/>
        <v>106</v>
      </c>
      <c r="F54" s="83">
        <f>SUM(H54+J54+L54+N54+P54+R54)</f>
        <v>9</v>
      </c>
      <c r="G54" s="81">
        <f aca="true" t="shared" si="12" ref="G54:L55">SUM(G12,G16,G22,G24,G38)</f>
        <v>64</v>
      </c>
      <c r="H54" s="81">
        <f t="shared" si="12"/>
        <v>5</v>
      </c>
      <c r="I54" s="81">
        <f t="shared" si="12"/>
        <v>12</v>
      </c>
      <c r="J54" s="81">
        <f t="shared" si="12"/>
        <v>0</v>
      </c>
      <c r="K54" s="81">
        <f t="shared" si="12"/>
        <v>17</v>
      </c>
      <c r="L54" s="81">
        <f t="shared" si="12"/>
        <v>2</v>
      </c>
      <c r="M54" s="81">
        <f aca="true" t="shared" si="13" ref="M54:R55">SUM(M12,M16,M22,M24,M38)</f>
        <v>8</v>
      </c>
      <c r="N54" s="81">
        <f t="shared" si="13"/>
        <v>1</v>
      </c>
      <c r="O54" s="81">
        <f t="shared" si="13"/>
        <v>2</v>
      </c>
      <c r="P54" s="81">
        <f t="shared" si="13"/>
        <v>1</v>
      </c>
      <c r="Q54" s="81">
        <f t="shared" si="13"/>
        <v>3</v>
      </c>
      <c r="R54" s="81">
        <f t="shared" si="13"/>
        <v>0</v>
      </c>
      <c r="S54" s="37">
        <f>IF(E54&gt;=F54,"","表頭(１)表頭(2)につき審査要領3を確認してください！")&amp;IF(G54&gt;=H54,"","表頭(3)表頭(4)につき審査要領3を確認してください！")&amp;IF(I54&gt;=J54,"","表頭(5)表頭(6)につき審査要領3を確認してください！")&amp;IF(K54&gt;=L54,"","表頭(7)表頭(8)につき審査要領3を確認してください！")&amp;IF(M54&gt;=N54,"","表頭(9)表頭(10)につき審査要領3を確認してください！")&amp;IF(O54&gt;=P54,"","表頭(11)表頭(12)につき審査要領3を確認してください！")&amp;IF(Q54&gt;=R54,"","表頭(13)表頭(14)につき審査要領3を確認してください！")</f>
      </c>
    </row>
    <row r="55" spans="2:19" ht="24.75" customHeight="1">
      <c r="B55" s="127"/>
      <c r="C55" s="75" t="s">
        <v>5</v>
      </c>
      <c r="D55" s="76" t="s">
        <v>119</v>
      </c>
      <c r="E55" s="81">
        <f>SUM(G55+I55+K55+M55+O55+Q55)</f>
        <v>3014</v>
      </c>
      <c r="F55" s="81">
        <f t="shared" si="0"/>
        <v>214</v>
      </c>
      <c r="G55" s="81">
        <f t="shared" si="12"/>
        <v>1160</v>
      </c>
      <c r="H55" s="81">
        <f t="shared" si="12"/>
        <v>109</v>
      </c>
      <c r="I55" s="81">
        <f t="shared" si="12"/>
        <v>444</v>
      </c>
      <c r="J55" s="81">
        <f t="shared" si="12"/>
        <v>32</v>
      </c>
      <c r="K55" s="81">
        <f t="shared" si="12"/>
        <v>470</v>
      </c>
      <c r="L55" s="81">
        <f t="shared" si="12"/>
        <v>26</v>
      </c>
      <c r="M55" s="81">
        <f t="shared" si="13"/>
        <v>686</v>
      </c>
      <c r="N55" s="81">
        <f t="shared" si="13"/>
        <v>21</v>
      </c>
      <c r="O55" s="81">
        <f t="shared" si="13"/>
        <v>133</v>
      </c>
      <c r="P55" s="81">
        <f t="shared" si="13"/>
        <v>13</v>
      </c>
      <c r="Q55" s="81">
        <f t="shared" si="13"/>
        <v>121</v>
      </c>
      <c r="R55" s="81">
        <f t="shared" si="13"/>
        <v>13</v>
      </c>
      <c r="S55" s="37">
        <f>IF(E55&gt;=F55,"","表頭(１)表頭(2)につき審査要領3を確認してください！")&amp;IF(G55&gt;=H55,"","表頭(3)表頭(4)につき審査要領3を確認してください！")&amp;IF(I55&gt;=J55,"","表頭(5)表頭(6)につき審査要領3を確認してください！")&amp;IF(K55&gt;=L55,"","表頭(7)表頭(8)につき審査要領3を確認してください！")&amp;IF(M55&gt;=N55,"","表頭(9)表頭(10)につき審査要領3を確認してください！")&amp;IF(O55&gt;=P55,"","表頭(11)表頭(12)につき審査要領3を確認してください！")&amp;IF(Q55&gt;=R55,"","表頭(13)表頭(14)につき審査要領3を確認してください！")</f>
      </c>
    </row>
    <row r="56" ht="15">
      <c r="S56" s="68"/>
    </row>
  </sheetData>
  <sheetProtection selectLockedCells="1"/>
  <mergeCells count="31">
    <mergeCell ref="B2:B3"/>
    <mergeCell ref="K9:K10"/>
    <mergeCell ref="M9:M10"/>
    <mergeCell ref="O9:O10"/>
    <mergeCell ref="J4:M4"/>
    <mergeCell ref="B18:B19"/>
    <mergeCell ref="Q9:Q10"/>
    <mergeCell ref="B12:B13"/>
    <mergeCell ref="E9:E10"/>
    <mergeCell ref="G9:G10"/>
    <mergeCell ref="I9:I10"/>
    <mergeCell ref="B52:B53"/>
    <mergeCell ref="B14:B15"/>
    <mergeCell ref="B22:B23"/>
    <mergeCell ref="B24:B25"/>
    <mergeCell ref="B48:B49"/>
    <mergeCell ref="B30:B31"/>
    <mergeCell ref="B36:B37"/>
    <mergeCell ref="B16:B17"/>
    <mergeCell ref="B20:B21"/>
    <mergeCell ref="B32:B33"/>
    <mergeCell ref="B34:B35"/>
    <mergeCell ref="B26:B27"/>
    <mergeCell ref="B28:B29"/>
    <mergeCell ref="B54:B55"/>
    <mergeCell ref="B38:B39"/>
    <mergeCell ref="B40:B41"/>
    <mergeCell ref="B42:B43"/>
    <mergeCell ref="B44:B45"/>
    <mergeCell ref="B46:B47"/>
    <mergeCell ref="B50:B51"/>
  </mergeCells>
  <dataValidations count="2">
    <dataValidation type="whole" allowBlank="1" showInputMessage="1" showErrorMessage="1" error="セルに整数以外の値が入力されています。" sqref="E12:R55">
      <formula1>-999999999</formula1>
      <formula2>9999999999</formula2>
    </dataValidation>
    <dataValidation allowBlank="1" showInputMessage="1" showErrorMessage="1" imeMode="off" sqref="C6"/>
  </dataValidations>
  <printOptions horizontalCentered="1" verticalCentered="1"/>
  <pageMargins left="0" right="0" top="0.3937007874015748" bottom="0.3937007874015748" header="0.7874015748031497" footer="0.5118110236220472"/>
  <pageSetup fitToHeight="0" fitToWidth="1" horizontalDpi="600" verticalDpi="600" orientation="landscape" paperSize="9" scale="44" r:id="rId4"/>
  <ignoredErrors>
    <ignoredError sqref="D12:D51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showGridLines="0" zoomScalePageLayoutView="0" workbookViewId="0" topLeftCell="A1">
      <selection activeCell="E12" sqref="E12"/>
    </sheetView>
  </sheetViews>
  <sheetFormatPr defaultColWidth="9.00390625" defaultRowHeight="12.75"/>
  <cols>
    <col min="1" max="1" width="3.125" style="10" customWidth="1"/>
    <col min="2" max="2" width="22.75390625" style="10" customWidth="1"/>
    <col min="3" max="3" width="10.25390625" style="10" customWidth="1"/>
    <col min="4" max="4" width="5.375" style="10" customWidth="1"/>
    <col min="5" max="18" width="15.125" style="10" customWidth="1"/>
    <col min="19" max="19" width="11.625" style="10" bestFit="1" customWidth="1"/>
    <col min="20" max="16384" width="9.125" style="10" customWidth="1"/>
  </cols>
  <sheetData>
    <row r="1" s="70" customFormat="1" ht="24" customHeight="1">
      <c r="A1" s="69" t="str">
        <f>B66&amp;B67&amp;B68&amp;B69</f>
        <v>300014000000000000004000000000000000000030000000000000000000000000000000000000001000000000000000000000000000000000000000000000000000000000000000000000000000001920000000017000000007600000000040000000058000000000500000000130000000001000000000900000000010000000026000000000500000000100000000001000000000000000000000000000000000000000000000000000000000000000000000000000000000000000000000000000000000000000000000000000000000000000000000000000000000000000100000000000000000000000000000000000000010000000000000000000000000000000000000000000000000000000000000000000000000000000000000000100000000000000000000000000000000000000003000000000000000000030000000000000000000100000000000000000000000000000000000000030000000000000000017100000000110000000005000000000000000000500000000000000000002100000000000000000036000000000300000000010000000000000000005800000000080000000010000000000000000000000000000000000000000300000000000000000003000000000000000000010000000000000000000000000000000000000003000000000000000001700000000011000000000500000000000000000050000000000000000000210000000000000000003600000000030000000000000000000000000000580000000008000000000000000000000000000000000000000000000000000000000000000000000000000000000000000000000000000000000000000000000000000000000000000000000000000001000000000000000000000000000000000000000000000000000000000000000000000000000000000000000000000000000100000000000000000000000000000000000000000000000000000000000000000000000000000000000000000000000000000000000000000000000000000000000000000000000000000000000000000000000000000000004200000000060000000001000000000000000000010000000000000000002300000000040000000017000000000200000000000000000000000000000000000000000000000067000000000600000000470000000002000000000700000000000000000008000000000200000000030000000001000000000200000000010000000000000000000000000014720000000072000000033600000000190000000312000000002500000002660000000009000000039900000000070000000106000000000800000000530000000004000000003200000000030000000021000000000100000000050000000000000000000400000000010000000002000000000100000000000000000000000000000000000000000000000559000000004000000002040000000015000000017500000000170000000081000000000400000000410000000001000000002900000000000000000029000000000300000000190000000000000000001400000000000000000002000000000000000000020000000000000000000100000000000000000000000000000000000000000000000000000000076700000000260000000078000000000200000000860000000006000000016400000000040000000356000000000600000000590000000007000000002400000000010000000005000000000200000000020000000000000000000000000000000000000001000000000100000000000000000000000000000200000000010000000000000000000000000001330000000006000000004400000000020000000049000000000200000000210000000001000000000200000000000000000017000000000100000000000000000000000000001100000000010000000010000000000100000000000000000000000000000100000000000000000000000000000000000000000000000000000000000000000000000000000013000000000000000000100000000000000000000200000000000000000000000000000000000000000000000000000000000100000000000000000000000000000000000000010000000000000000000100000000000000000000000000000000000000000000000000000000000000000000000000000000000000000000000000000000000000000000000500000000000000000003000000000000000000010000000000000000000000000000000000000000000000000000000000010000000000000000000000000000000000000010000000000100000000090000000001000000000000000000000000000001000000000000000000000000000000000000000000000000000000000000000000000000000000080000000000000000000700000000000000000001000000000000000000000000000000000000000000000000000000000000000000000000000000000000000000000000002500000000030000000014000000000300000000020000000000000000000500000000000000000004000000000000000000000000000000000000000000000000000000001137000000010800000007420000000086000000002300000000020000000147000000001200000002250000000008000000000000000000000000000000000000000000000000120000000001000000000700000000010000000000000000000000000000030000000000000000000200000000000000000000000000000000000000000000000000000000060800000000680000000470000000006400000000040000000001000000007500000000030000000059000000000000000000000000000000000000000000000000000000000001000000000000000000010000000000000000000000000000000000000000000000000000000000000000000000000000000000000000000000000000000000000000000002580000000027000000024500000000220000000000000000000000000000120000000004000000000100000000010000000000000000000000000000000000000000000000000600000000020000000005000000000200000000000000000000000000000000000000000000000001000000000000000000000000000000000000000000000000000000000049000000000400000000050000000000000000000200000000000000000029000000000300000000130000000001000000000000000000000000000000000000000000000000050000000000000000000000000000000000000002000000000000000000020000000000000000000100000000000000000000000000000000000000000000000000000000014200000000050000000001000000000000000000000000000000000000000600000000000000000135000000000500000000000000000000000000000000000000000000000000000000000000000000000000000000000000000000000000000000000000000000000000000000000000000000000000000000000000000000000000000000000000000000030000000000000000000100000000000000000000000000000000000000000000000000000000000200000000000000000000000000000000000000000000000000000000000000000000000000000000000000000000000000000000000000000000000000000000000000000000000000000000000000000000000000000000000000000000000000000071000000000400000000140000000000000000001700000000010000000025000000000200000000150000000001000000000000000000000000000000000000000000000000010000000000000000000100000000000000000000000000000000000000000000000000000000000000000000000000000000000000000000000000000000000000000000000600000000000000000006000000000000000000000000000000000000000000000000000000000000000000000000000000000000000000000000000000000000000000000106000000000900000000640000000005000000001200000000000000000017000000000200000000080000000001000000000200000000010000000003000000000000000030140000000214000000116000000001090000000444000000003200000004700000000026000000068600000000210000000133000000001300000001210000000013</v>
      </c>
    </row>
    <row r="2" spans="10:17" ht="20.25">
      <c r="J2" s="11" t="s">
        <v>2</v>
      </c>
      <c r="O2" s="46"/>
      <c r="Q2" s="12"/>
    </row>
    <row r="3" spans="15:17" ht="14.25">
      <c r="O3" s="1" t="s">
        <v>0</v>
      </c>
      <c r="Q3" s="12"/>
    </row>
    <row r="4" spans="10:17" ht="15">
      <c r="J4" s="13" t="s">
        <v>3</v>
      </c>
      <c r="O4" s="1" t="s">
        <v>52</v>
      </c>
      <c r="Q4" s="43">
        <f>IF(ISERROR(IF(OR($C$6="",$C$6=" ",$C$6="  "),"",VLOOKUP($C$6,#REF!,2,"FALSE")))=TRUE,"",IF(OR($C$6="",$C$6=" ",$C$6="  "),"",VLOOKUP($C$6,#REF!,2,"FALSE")))</f>
      </c>
    </row>
    <row r="5" spans="15:18" ht="13.5">
      <c r="O5" s="2" t="s">
        <v>1</v>
      </c>
      <c r="P5" s="14"/>
      <c r="Q5" s="5"/>
      <c r="R5" s="14"/>
    </row>
    <row r="6" spans="2:18" ht="14.25">
      <c r="B6" s="4" t="str">
        <f>TEXT('14表'!B6,"0000000")</f>
        <v>3000140</v>
      </c>
      <c r="C6" s="6" t="str">
        <f>TEXT('14表'!C6,"0000")</f>
        <v>0000</v>
      </c>
      <c r="D6" s="45">
        <f>IF(ISBLANK(C6),"←都道府県等番号を半角４桁で入力してください",IF(ISNA(VLOOKUP($C$6,#REF!,,FALSE)),"←都道府県等番号（半角４桁）を確認してください",""))</f>
      </c>
      <c r="O6" s="3" t="str">
        <f>"平成      "&amp;WIDECHAR(LEFTB(B6,2))&amp;"     年度分報告"</f>
        <v>平成      ３０     年度分報告</v>
      </c>
      <c r="P6" s="14"/>
      <c r="Q6" s="16"/>
      <c r="R6" s="17"/>
    </row>
    <row r="7" spans="2:5" ht="14.25">
      <c r="B7" s="13" t="s">
        <v>54</v>
      </c>
      <c r="C7" s="42" t="s">
        <v>55</v>
      </c>
      <c r="E7" s="15"/>
    </row>
    <row r="9" spans="2:18" ht="18" customHeight="1">
      <c r="B9" s="18"/>
      <c r="C9" s="19"/>
      <c r="D9" s="20"/>
      <c r="E9" s="28"/>
      <c r="F9" s="47"/>
      <c r="G9" s="28"/>
      <c r="H9" s="47"/>
      <c r="I9" s="28"/>
      <c r="J9" s="47"/>
      <c r="K9" s="28"/>
      <c r="L9" s="23"/>
      <c r="M9" s="47"/>
      <c r="N9" s="23"/>
      <c r="O9" s="47"/>
      <c r="P9" s="22"/>
      <c r="Q9" s="28"/>
      <c r="R9" s="23"/>
    </row>
    <row r="10" spans="2:18" ht="37.5" customHeight="1">
      <c r="B10" s="24"/>
      <c r="C10" s="25"/>
      <c r="D10" s="26"/>
      <c r="E10" s="27"/>
      <c r="F10" s="21"/>
      <c r="G10" s="27"/>
      <c r="H10" s="21"/>
      <c r="I10" s="27"/>
      <c r="J10" s="21"/>
      <c r="K10" s="27"/>
      <c r="L10" s="21"/>
      <c r="M10" s="27"/>
      <c r="N10" s="21"/>
      <c r="O10" s="27"/>
      <c r="P10" s="21"/>
      <c r="Q10" s="27"/>
      <c r="R10" s="21"/>
    </row>
    <row r="11" spans="2:18" ht="15" customHeight="1">
      <c r="B11" s="29"/>
      <c r="C11" s="30"/>
      <c r="D11" s="31"/>
      <c r="E11" s="32" t="s">
        <v>64</v>
      </c>
      <c r="F11" s="32" t="s">
        <v>65</v>
      </c>
      <c r="G11" s="32" t="s">
        <v>66</v>
      </c>
      <c r="H11" s="32" t="s">
        <v>45</v>
      </c>
      <c r="I11" s="32" t="s">
        <v>46</v>
      </c>
      <c r="J11" s="32" t="s">
        <v>47</v>
      </c>
      <c r="K11" s="32" t="s">
        <v>48</v>
      </c>
      <c r="L11" s="33" t="s">
        <v>49</v>
      </c>
      <c r="M11" s="32" t="s">
        <v>67</v>
      </c>
      <c r="N11" s="32" t="s">
        <v>68</v>
      </c>
      <c r="O11" s="32" t="s">
        <v>69</v>
      </c>
      <c r="P11" s="32" t="s">
        <v>70</v>
      </c>
      <c r="Q11" s="32" t="s">
        <v>71</v>
      </c>
      <c r="R11" s="32" t="s">
        <v>72</v>
      </c>
    </row>
    <row r="12" spans="2:19" ht="18" customHeight="1">
      <c r="B12" s="34"/>
      <c r="C12" s="35" t="s">
        <v>4</v>
      </c>
      <c r="D12" s="36" t="s">
        <v>53</v>
      </c>
      <c r="E12" s="8" t="str">
        <f>TEXT('14表'!E12,"0000000000")</f>
        <v>0000000004</v>
      </c>
      <c r="F12" s="8" t="str">
        <f>TEXT('14表'!F12,"0000000000")</f>
        <v>0000000000</v>
      </c>
      <c r="G12" s="7" t="str">
        <f>TEXT('14表'!G12,"0000000000")</f>
        <v>0000000003</v>
      </c>
      <c r="H12" s="7" t="str">
        <f>TEXT('14表'!H12,"0000000000")</f>
        <v>0000000000</v>
      </c>
      <c r="I12" s="7" t="str">
        <f>TEXT('14表'!I12,"0000000000")</f>
        <v>0000000000</v>
      </c>
      <c r="J12" s="7" t="str">
        <f>TEXT('14表'!J12,"0000000000")</f>
        <v>0000000000</v>
      </c>
      <c r="K12" s="7" t="str">
        <f>TEXT('14表'!K12,"0000000000")</f>
        <v>0000000001</v>
      </c>
      <c r="L12" s="7" t="str">
        <f>TEXT('14表'!L12,"0000000000")</f>
        <v>0000000000</v>
      </c>
      <c r="M12" s="7" t="str">
        <f>TEXT('14表'!M12,"0000000000")</f>
        <v>0000000000</v>
      </c>
      <c r="N12" s="7" t="str">
        <f>TEXT('14表'!N12,"0000000000")</f>
        <v>0000000000</v>
      </c>
      <c r="O12" s="7" t="str">
        <f>TEXT('14表'!O12,"0000000000")</f>
        <v>0000000000</v>
      </c>
      <c r="P12" s="7" t="str">
        <f>TEXT('14表'!P12,"0000000000")</f>
        <v>0000000000</v>
      </c>
      <c r="Q12" s="7" t="str">
        <f>TEXT('14表'!Q12,"0000000000")</f>
        <v>0000000000</v>
      </c>
      <c r="R12" s="7" t="str">
        <f>TEXT('14表'!R12,"0000000000")</f>
        <v>0000000000</v>
      </c>
      <c r="S12" s="37"/>
    </row>
    <row r="13" spans="2:19" ht="18" customHeight="1">
      <c r="B13" s="38"/>
      <c r="C13" s="35" t="s">
        <v>5</v>
      </c>
      <c r="D13" s="36" t="s">
        <v>6</v>
      </c>
      <c r="E13" s="8" t="str">
        <f>TEXT('14表'!E13,"0000000000")</f>
        <v>0000000192</v>
      </c>
      <c r="F13" s="8" t="str">
        <f>TEXT('14表'!F13,"0000000000")</f>
        <v>0000000017</v>
      </c>
      <c r="G13" s="7" t="str">
        <f>TEXT('14表'!G13,"0000000000")</f>
        <v>0000000076</v>
      </c>
      <c r="H13" s="7" t="str">
        <f>TEXT('14表'!H13,"0000000000")</f>
        <v>0000000004</v>
      </c>
      <c r="I13" s="7" t="str">
        <f>TEXT('14表'!I13,"0000000000")</f>
        <v>0000000058</v>
      </c>
      <c r="J13" s="7" t="str">
        <f>TEXT('14表'!J13,"0000000000")</f>
        <v>0000000005</v>
      </c>
      <c r="K13" s="7" t="str">
        <f>TEXT('14表'!K13,"0000000000")</f>
        <v>0000000013</v>
      </c>
      <c r="L13" s="7" t="str">
        <f>TEXT('14表'!L13,"0000000000")</f>
        <v>0000000001</v>
      </c>
      <c r="M13" s="7" t="str">
        <f>TEXT('14表'!M13,"0000000000")</f>
        <v>0000000009</v>
      </c>
      <c r="N13" s="7" t="str">
        <f>TEXT('14表'!N13,"0000000000")</f>
        <v>0000000001</v>
      </c>
      <c r="O13" s="7" t="str">
        <f>TEXT('14表'!O13,"0000000000")</f>
        <v>0000000026</v>
      </c>
      <c r="P13" s="7" t="str">
        <f>TEXT('14表'!P13,"0000000000")</f>
        <v>0000000005</v>
      </c>
      <c r="Q13" s="7" t="str">
        <f>TEXT('14表'!Q13,"0000000000")</f>
        <v>0000000010</v>
      </c>
      <c r="R13" s="7" t="str">
        <f>TEXT('14表'!R13,"0000000000")</f>
        <v>0000000001</v>
      </c>
      <c r="S13" s="37"/>
    </row>
    <row r="14" spans="2:19" ht="18" customHeight="1">
      <c r="B14" s="44" t="s">
        <v>58</v>
      </c>
      <c r="C14" s="35" t="s">
        <v>4</v>
      </c>
      <c r="D14" s="36" t="s">
        <v>7</v>
      </c>
      <c r="E14" s="8" t="str">
        <f>TEXT('14表'!E14,"0000000000")</f>
        <v>0000000000</v>
      </c>
      <c r="F14" s="8" t="str">
        <f>TEXT('14表'!F14,"0000000000")</f>
        <v>0000000000</v>
      </c>
      <c r="G14" s="7" t="str">
        <f>TEXT('14表'!G14,"0000000000")</f>
        <v>0000000000</v>
      </c>
      <c r="H14" s="7" t="str">
        <f>TEXT('14表'!H14,"0000000000")</f>
        <v>0000000000</v>
      </c>
      <c r="I14" s="7" t="str">
        <f>TEXT('14表'!I14,"0000000000")</f>
        <v>0000000000</v>
      </c>
      <c r="J14" s="7" t="str">
        <f>TEXT('14表'!J14,"0000000000")</f>
        <v>0000000000</v>
      </c>
      <c r="K14" s="7" t="str">
        <f>TEXT('14表'!K14,"0000000000")</f>
        <v>0000000000</v>
      </c>
      <c r="L14" s="7" t="str">
        <f>TEXT('14表'!L14,"0000000000")</f>
        <v>0000000000</v>
      </c>
      <c r="M14" s="7" t="str">
        <f>TEXT('14表'!M14,"0000000000")</f>
        <v>0000000000</v>
      </c>
      <c r="N14" s="7" t="str">
        <f>TEXT('14表'!N14,"0000000000")</f>
        <v>0000000000</v>
      </c>
      <c r="O14" s="7" t="str">
        <f>TEXT('14表'!O14,"0000000000")</f>
        <v>0000000000</v>
      </c>
      <c r="P14" s="7" t="str">
        <f>TEXT('14表'!P14,"0000000000")</f>
        <v>0000000000</v>
      </c>
      <c r="Q14" s="7" t="str">
        <f>TEXT('14表'!Q14,"0000000000")</f>
        <v>0000000000</v>
      </c>
      <c r="R14" s="7" t="str">
        <f>TEXT('14表'!R14,"0000000000")</f>
        <v>0000000000</v>
      </c>
      <c r="S14" s="37"/>
    </row>
    <row r="15" spans="2:19" ht="18" customHeight="1" thickBot="1">
      <c r="B15" s="50" t="s">
        <v>73</v>
      </c>
      <c r="C15" s="51" t="s">
        <v>5</v>
      </c>
      <c r="D15" s="52" t="s">
        <v>8</v>
      </c>
      <c r="E15" s="59" t="str">
        <f>TEXT('14表'!E15,"0000000000")</f>
        <v>0000000000</v>
      </c>
      <c r="F15" s="59" t="str">
        <f>TEXT('14表'!F15,"0000000000")</f>
        <v>0000000001</v>
      </c>
      <c r="G15" s="60" t="str">
        <f>TEXT('14表'!G15,"0000000000")</f>
        <v>0000000000</v>
      </c>
      <c r="H15" s="60" t="str">
        <f>TEXT('14表'!H15,"0000000000")</f>
        <v>0000000000</v>
      </c>
      <c r="I15" s="60" t="str">
        <f>TEXT('14表'!I15,"0000000000")</f>
        <v>0000000000</v>
      </c>
      <c r="J15" s="60" t="str">
        <f>TEXT('14表'!J15,"0000000000")</f>
        <v>0000000001</v>
      </c>
      <c r="K15" s="60" t="str">
        <f>TEXT('14表'!K15,"0000000000")</f>
        <v>0000000000</v>
      </c>
      <c r="L15" s="60" t="str">
        <f>TEXT('14表'!L15,"0000000000")</f>
        <v>0000000000</v>
      </c>
      <c r="M15" s="60" t="str">
        <f>TEXT('14表'!M15,"0000000000")</f>
        <v>0000000000</v>
      </c>
      <c r="N15" s="60" t="str">
        <f>TEXT('14表'!N15,"0000000000")</f>
        <v>0000000000</v>
      </c>
      <c r="O15" s="60" t="str">
        <f>TEXT('14表'!O15,"0000000000")</f>
        <v>0000000000</v>
      </c>
      <c r="P15" s="60" t="str">
        <f>TEXT('14表'!P15,"0000000000")</f>
        <v>0000000000</v>
      </c>
      <c r="Q15" s="60" t="str">
        <f>TEXT('14表'!Q15,"0000000000")</f>
        <v>0000000000</v>
      </c>
      <c r="R15" s="60" t="str">
        <f>TEXT('14表'!R15,"0000000000")</f>
        <v>0000000000</v>
      </c>
      <c r="S15" s="37"/>
    </row>
    <row r="16" spans="2:19" ht="18" customHeight="1">
      <c r="B16" s="48"/>
      <c r="C16" s="39" t="s">
        <v>4</v>
      </c>
      <c r="D16" s="49" t="s">
        <v>9</v>
      </c>
      <c r="E16" s="63" t="str">
        <f>TEXT('14表'!E16,"0000000000")</f>
        <v>0000000010</v>
      </c>
      <c r="F16" s="63" t="str">
        <f>TEXT('14表'!F16,"0000000000")</f>
        <v>0000000000</v>
      </c>
      <c r="G16" s="63" t="str">
        <f>TEXT('14表'!G16,"0000000000")</f>
        <v>0000000000</v>
      </c>
      <c r="H16" s="63" t="str">
        <f>TEXT('14表'!H16,"0000000000")</f>
        <v>0000000000</v>
      </c>
      <c r="I16" s="63" t="str">
        <f>TEXT('14表'!I16,"0000000000")</f>
        <v>0000000003</v>
      </c>
      <c r="J16" s="63" t="str">
        <f>TEXT('14表'!J16,"0000000000")</f>
        <v>0000000000</v>
      </c>
      <c r="K16" s="63" t="str">
        <f>TEXT('14表'!K16,"0000000000")</f>
        <v>0000000003</v>
      </c>
      <c r="L16" s="63" t="str">
        <f>TEXT('14表'!L16,"0000000000")</f>
        <v>0000000000</v>
      </c>
      <c r="M16" s="63" t="str">
        <f>TEXT('14表'!M16,"0000000000")</f>
        <v>0000000001</v>
      </c>
      <c r="N16" s="63" t="str">
        <f>TEXT('14表'!N16,"0000000000")</f>
        <v>0000000000</v>
      </c>
      <c r="O16" s="63" t="str">
        <f>TEXT('14表'!O16,"0000000000")</f>
        <v>0000000000</v>
      </c>
      <c r="P16" s="63" t="str">
        <f>TEXT('14表'!P16,"0000000000")</f>
        <v>0000000000</v>
      </c>
      <c r="Q16" s="63" t="str">
        <f>TEXT('14表'!Q16,"0000000000")</f>
        <v>0000000003</v>
      </c>
      <c r="R16" s="63" t="str">
        <f>TEXT('14表'!R16,"0000000000")</f>
        <v>0000000000</v>
      </c>
      <c r="S16" s="37"/>
    </row>
    <row r="17" spans="2:19" ht="18" customHeight="1">
      <c r="B17" s="38"/>
      <c r="C17" s="35" t="s">
        <v>5</v>
      </c>
      <c r="D17" s="36" t="s">
        <v>10</v>
      </c>
      <c r="E17" s="8" t="str">
        <f>TEXT('14表'!E17,"0000000000")</f>
        <v>0000000171</v>
      </c>
      <c r="F17" s="8" t="str">
        <f>TEXT('14表'!F17,"0000000000")</f>
        <v>0000000011</v>
      </c>
      <c r="G17" s="8" t="str">
        <f>TEXT('14表'!G17,"0000000000")</f>
        <v>0000000005</v>
      </c>
      <c r="H17" s="8" t="str">
        <f>TEXT('14表'!H17,"0000000000")</f>
        <v>0000000000</v>
      </c>
      <c r="I17" s="8" t="str">
        <f>TEXT('14表'!I17,"0000000000")</f>
        <v>0000000050</v>
      </c>
      <c r="J17" s="8" t="str">
        <f>TEXT('14表'!J17,"0000000000")</f>
        <v>0000000000</v>
      </c>
      <c r="K17" s="8" t="str">
        <f>TEXT('14表'!K17,"0000000000")</f>
        <v>0000000021</v>
      </c>
      <c r="L17" s="8" t="str">
        <f>TEXT('14表'!L17,"0000000000")</f>
        <v>0000000000</v>
      </c>
      <c r="M17" s="8" t="str">
        <f>TEXT('14表'!M17,"0000000000")</f>
        <v>0000000036</v>
      </c>
      <c r="N17" s="8" t="str">
        <f>TEXT('14表'!N17,"0000000000")</f>
        <v>0000000003</v>
      </c>
      <c r="O17" s="8" t="str">
        <f>TEXT('14表'!O17,"0000000000")</f>
        <v>0000000001</v>
      </c>
      <c r="P17" s="8" t="str">
        <f>TEXT('14表'!P17,"0000000000")</f>
        <v>0000000000</v>
      </c>
      <c r="Q17" s="8" t="str">
        <f>TEXT('14表'!Q17,"0000000000")</f>
        <v>0000000058</v>
      </c>
      <c r="R17" s="8" t="str">
        <f>TEXT('14表'!R17,"0000000000")</f>
        <v>0000000008</v>
      </c>
      <c r="S17" s="37"/>
    </row>
    <row r="18" spans="2:19" ht="18" customHeight="1">
      <c r="B18" s="34"/>
      <c r="C18" s="35" t="s">
        <v>4</v>
      </c>
      <c r="D18" s="36" t="s">
        <v>11</v>
      </c>
      <c r="E18" s="8" t="str">
        <f>TEXT('14表'!E18,"0000000000")</f>
        <v>0000000010</v>
      </c>
      <c r="F18" s="8" t="str">
        <f>TEXT('14表'!F18,"0000000000")</f>
        <v>0000000000</v>
      </c>
      <c r="G18" s="7" t="str">
        <f>TEXT('14表'!G18,"0000000000")</f>
        <v>0000000000</v>
      </c>
      <c r="H18" s="7" t="str">
        <f>TEXT('14表'!H18,"0000000000")</f>
        <v>0000000000</v>
      </c>
      <c r="I18" s="7" t="str">
        <f>TEXT('14表'!I18,"0000000000")</f>
        <v>0000000003</v>
      </c>
      <c r="J18" s="7" t="str">
        <f>TEXT('14表'!J18,"0000000000")</f>
        <v>0000000000</v>
      </c>
      <c r="K18" s="7" t="str">
        <f>TEXT('14表'!K18,"0000000000")</f>
        <v>0000000003</v>
      </c>
      <c r="L18" s="7" t="str">
        <f>TEXT('14表'!L18,"0000000000")</f>
        <v>0000000000</v>
      </c>
      <c r="M18" s="7" t="str">
        <f>TEXT('14表'!M18,"0000000000")</f>
        <v>0000000001</v>
      </c>
      <c r="N18" s="7" t="str">
        <f>TEXT('14表'!N18,"0000000000")</f>
        <v>0000000000</v>
      </c>
      <c r="O18" s="7" t="str">
        <f>TEXT('14表'!O18,"0000000000")</f>
        <v>0000000000</v>
      </c>
      <c r="P18" s="7" t="str">
        <f>TEXT('14表'!P18,"0000000000")</f>
        <v>0000000000</v>
      </c>
      <c r="Q18" s="7" t="str">
        <f>TEXT('14表'!Q18,"0000000000")</f>
        <v>0000000003</v>
      </c>
      <c r="R18" s="7" t="str">
        <f>TEXT('14表'!R18,"0000000000")</f>
        <v>0000000000</v>
      </c>
      <c r="S18" s="37"/>
    </row>
    <row r="19" spans="2:19" ht="18" customHeight="1">
      <c r="B19" s="38"/>
      <c r="C19" s="35" t="s">
        <v>5</v>
      </c>
      <c r="D19" s="36" t="s">
        <v>12</v>
      </c>
      <c r="E19" s="8" t="str">
        <f>TEXT('14表'!E19,"0000000000")</f>
        <v>0000000170</v>
      </c>
      <c r="F19" s="8" t="str">
        <f>TEXT('14表'!F19,"0000000000")</f>
        <v>0000000011</v>
      </c>
      <c r="G19" s="7" t="str">
        <f>TEXT('14表'!G19,"0000000000")</f>
        <v>0000000005</v>
      </c>
      <c r="H19" s="7" t="str">
        <f>TEXT('14表'!H19,"0000000000")</f>
        <v>0000000000</v>
      </c>
      <c r="I19" s="7" t="str">
        <f>TEXT('14表'!I19,"0000000000")</f>
        <v>0000000050</v>
      </c>
      <c r="J19" s="7" t="str">
        <f>TEXT('14表'!J19,"0000000000")</f>
        <v>0000000000</v>
      </c>
      <c r="K19" s="7" t="str">
        <f>TEXT('14表'!K19,"0000000000")</f>
        <v>0000000021</v>
      </c>
      <c r="L19" s="7" t="str">
        <f>TEXT('14表'!L19,"0000000000")</f>
        <v>0000000000</v>
      </c>
      <c r="M19" s="7" t="str">
        <f>TEXT('14表'!M19,"0000000000")</f>
        <v>0000000036</v>
      </c>
      <c r="N19" s="7" t="str">
        <f>TEXT('14表'!N19,"0000000000")</f>
        <v>0000000003</v>
      </c>
      <c r="O19" s="7" t="str">
        <f>TEXT('14表'!O19,"0000000000")</f>
        <v>0000000000</v>
      </c>
      <c r="P19" s="7" t="str">
        <f>TEXT('14表'!P19,"0000000000")</f>
        <v>0000000000</v>
      </c>
      <c r="Q19" s="7" t="str">
        <f>TEXT('14表'!Q19,"0000000000")</f>
        <v>0000000058</v>
      </c>
      <c r="R19" s="7" t="str">
        <f>TEXT('14表'!R19,"0000000000")</f>
        <v>0000000008</v>
      </c>
      <c r="S19" s="37"/>
    </row>
    <row r="20" spans="2:19" ht="18" customHeight="1">
      <c r="B20" s="34"/>
      <c r="C20" s="35" t="s">
        <v>4</v>
      </c>
      <c r="D20" s="36" t="s">
        <v>13</v>
      </c>
      <c r="E20" s="8" t="str">
        <f>TEXT('14表'!E20,"0000000000")</f>
        <v>0000000000</v>
      </c>
      <c r="F20" s="8" t="str">
        <f>TEXT('14表'!F20,"0000000000")</f>
        <v>0000000000</v>
      </c>
      <c r="G20" s="7" t="str">
        <f>TEXT('14表'!G20,"0000000000")</f>
        <v>0000000000</v>
      </c>
      <c r="H20" s="7" t="str">
        <f>TEXT('14表'!H20,"0000000000")</f>
        <v>0000000000</v>
      </c>
      <c r="I20" s="7" t="str">
        <f>TEXT('14表'!I20,"0000000000")</f>
        <v>0000000000</v>
      </c>
      <c r="J20" s="7" t="str">
        <f>TEXT('14表'!J20,"0000000000")</f>
        <v>0000000000</v>
      </c>
      <c r="K20" s="7" t="str">
        <f>TEXT('14表'!K20,"0000000000")</f>
        <v>0000000000</v>
      </c>
      <c r="L20" s="7" t="str">
        <f>TEXT('14表'!L20,"0000000000")</f>
        <v>0000000000</v>
      </c>
      <c r="M20" s="7" t="str">
        <f>TEXT('14表'!M20,"0000000000")</f>
        <v>0000000000</v>
      </c>
      <c r="N20" s="7" t="str">
        <f>TEXT('14表'!N20,"0000000000")</f>
        <v>0000000000</v>
      </c>
      <c r="O20" s="7" t="str">
        <f>TEXT('14表'!O20,"0000000000")</f>
        <v>0000000000</v>
      </c>
      <c r="P20" s="7" t="str">
        <f>TEXT('14表'!P20,"0000000000")</f>
        <v>0000000000</v>
      </c>
      <c r="Q20" s="7" t="str">
        <f>TEXT('14表'!Q20,"0000000000")</f>
        <v>0000000000</v>
      </c>
      <c r="R20" s="7" t="str">
        <f>TEXT('14表'!R20,"0000000000")</f>
        <v>0000000000</v>
      </c>
      <c r="S20" s="37"/>
    </row>
    <row r="21" spans="2:19" ht="18" customHeight="1" thickBot="1">
      <c r="B21" s="53"/>
      <c r="C21" s="51" t="s">
        <v>5</v>
      </c>
      <c r="D21" s="52" t="s">
        <v>14</v>
      </c>
      <c r="E21" s="64" t="str">
        <f>TEXT('14表'!E21,"0000000000")</f>
        <v>0000000001</v>
      </c>
      <c r="F21" s="64" t="str">
        <f>TEXT('14表'!F21,"0000000000")</f>
        <v>0000000000</v>
      </c>
      <c r="G21" s="65" t="str">
        <f>TEXT('14表'!G21,"0000000000")</f>
        <v>0000000000</v>
      </c>
      <c r="H21" s="65" t="str">
        <f>TEXT('14表'!H21,"0000000000")</f>
        <v>0000000000</v>
      </c>
      <c r="I21" s="65" t="str">
        <f>TEXT('14表'!I21,"0000000000")</f>
        <v>0000000000</v>
      </c>
      <c r="J21" s="65" t="str">
        <f>TEXT('14表'!J21,"0000000000")</f>
        <v>0000000000</v>
      </c>
      <c r="K21" s="65" t="str">
        <f>TEXT('14表'!K21,"0000000000")</f>
        <v>0000000000</v>
      </c>
      <c r="L21" s="65" t="str">
        <f>TEXT('14表'!L21,"0000000000")</f>
        <v>0000000000</v>
      </c>
      <c r="M21" s="65" t="str">
        <f>TEXT('14表'!M21,"0000000000")</f>
        <v>0000000000</v>
      </c>
      <c r="N21" s="65" t="str">
        <f>TEXT('14表'!N21,"0000000000")</f>
        <v>0000000000</v>
      </c>
      <c r="O21" s="65" t="str">
        <f>TEXT('14表'!O21,"0000000000")</f>
        <v>0000000001</v>
      </c>
      <c r="P21" s="65" t="str">
        <f>TEXT('14表'!P21,"0000000000")</f>
        <v>0000000000</v>
      </c>
      <c r="Q21" s="65" t="str">
        <f>TEXT('14表'!Q21,"0000000000")</f>
        <v>0000000000</v>
      </c>
      <c r="R21" s="65" t="str">
        <f>TEXT('14表'!R21,"0000000000")</f>
        <v>0000000000</v>
      </c>
      <c r="S21" s="37"/>
    </row>
    <row r="22" spans="2:19" ht="18" customHeight="1">
      <c r="B22" s="48"/>
      <c r="C22" s="39" t="s">
        <v>4</v>
      </c>
      <c r="D22" s="49" t="s">
        <v>15</v>
      </c>
      <c r="E22" s="61" t="str">
        <f>TEXT('14表'!E22,"0000000000")</f>
        <v>0000000000</v>
      </c>
      <c r="F22" s="61" t="str">
        <f>TEXT('14表'!F22,"0000000000")</f>
        <v>0000000000</v>
      </c>
      <c r="G22" s="62" t="str">
        <f>TEXT('14表'!G22,"0000000000")</f>
        <v>0000000000</v>
      </c>
      <c r="H22" s="62" t="str">
        <f>TEXT('14表'!H22,"0000000000")</f>
        <v>0000000000</v>
      </c>
      <c r="I22" s="62" t="str">
        <f>TEXT('14表'!I22,"0000000000")</f>
        <v>0000000000</v>
      </c>
      <c r="J22" s="62" t="str">
        <f>TEXT('14表'!J22,"0000000000")</f>
        <v>0000000000</v>
      </c>
      <c r="K22" s="62" t="str">
        <f>TEXT('14表'!K22,"0000000000")</f>
        <v>0000000000</v>
      </c>
      <c r="L22" s="62" t="str">
        <f>TEXT('14表'!L22,"0000000000")</f>
        <v>0000000000</v>
      </c>
      <c r="M22" s="62" t="str">
        <f>TEXT('14表'!M22,"0000000000")</f>
        <v>0000000000</v>
      </c>
      <c r="N22" s="62" t="str">
        <f>TEXT('14表'!N22,"0000000000")</f>
        <v>0000000000</v>
      </c>
      <c r="O22" s="62" t="str">
        <f>TEXT('14表'!O22,"0000000000")</f>
        <v>0000000000</v>
      </c>
      <c r="P22" s="62" t="str">
        <f>TEXT('14表'!P22,"0000000000")</f>
        <v>0000000000</v>
      </c>
      <c r="Q22" s="62" t="str">
        <f>TEXT('14表'!Q22,"0000000000")</f>
        <v>0000000000</v>
      </c>
      <c r="R22" s="62" t="str">
        <f>TEXT('14表'!R22,"0000000000")</f>
        <v>0000000000</v>
      </c>
      <c r="S22" s="37"/>
    </row>
    <row r="23" spans="2:19" ht="18" customHeight="1" thickBot="1">
      <c r="B23" s="53"/>
      <c r="C23" s="51" t="s">
        <v>5</v>
      </c>
      <c r="D23" s="52" t="s">
        <v>16</v>
      </c>
      <c r="E23" s="59" t="str">
        <f>TEXT('14表'!E23,"0000000000")</f>
        <v>0000000042</v>
      </c>
      <c r="F23" s="59" t="str">
        <f>TEXT('14表'!F23,"0000000000")</f>
        <v>0000000006</v>
      </c>
      <c r="G23" s="60" t="str">
        <f>TEXT('14表'!G23,"0000000000")</f>
        <v>0000000001</v>
      </c>
      <c r="H23" s="60" t="str">
        <f>TEXT('14表'!H23,"0000000000")</f>
        <v>0000000000</v>
      </c>
      <c r="I23" s="60" t="str">
        <f>TEXT('14表'!I23,"0000000000")</f>
        <v>0000000001</v>
      </c>
      <c r="J23" s="60" t="str">
        <f>TEXT('14表'!J23,"0000000000")</f>
        <v>0000000000</v>
      </c>
      <c r="K23" s="60" t="str">
        <f>TEXT('14表'!K23,"0000000000")</f>
        <v>0000000023</v>
      </c>
      <c r="L23" s="60" t="str">
        <f>TEXT('14表'!L23,"0000000000")</f>
        <v>0000000004</v>
      </c>
      <c r="M23" s="60" t="str">
        <f>TEXT('14表'!M23,"0000000000")</f>
        <v>0000000017</v>
      </c>
      <c r="N23" s="60" t="str">
        <f>TEXT('14表'!N23,"0000000000")</f>
        <v>0000000002</v>
      </c>
      <c r="O23" s="60" t="str">
        <f>TEXT('14表'!O23,"0000000000")</f>
        <v>0000000000</v>
      </c>
      <c r="P23" s="60" t="str">
        <f>TEXT('14表'!P23,"0000000000")</f>
        <v>0000000000</v>
      </c>
      <c r="Q23" s="60" t="str">
        <f>TEXT('14表'!Q23,"0000000000")</f>
        <v>0000000000</v>
      </c>
      <c r="R23" s="60" t="str">
        <f>TEXT('14表'!R23,"0000000000")</f>
        <v>0000000000</v>
      </c>
      <c r="S23" s="37"/>
    </row>
    <row r="24" spans="2:19" ht="18" customHeight="1">
      <c r="B24" s="48"/>
      <c r="C24" s="39" t="s">
        <v>4</v>
      </c>
      <c r="D24" s="49" t="s">
        <v>17</v>
      </c>
      <c r="E24" s="63" t="str">
        <f>TEXT('14表'!E24,"0000000000")</f>
        <v>0000000067</v>
      </c>
      <c r="F24" s="63" t="str">
        <f>TEXT('14表'!F24,"0000000000")</f>
        <v>0000000006</v>
      </c>
      <c r="G24" s="63" t="str">
        <f>TEXT('14表'!G24,"0000000000")</f>
        <v>0000000047</v>
      </c>
      <c r="H24" s="63" t="str">
        <f>TEXT('14表'!H24,"0000000000")</f>
        <v>0000000002</v>
      </c>
      <c r="I24" s="63" t="str">
        <f>TEXT('14表'!I24,"0000000000")</f>
        <v>0000000007</v>
      </c>
      <c r="J24" s="63" t="str">
        <f>TEXT('14表'!J24,"0000000000")</f>
        <v>0000000000</v>
      </c>
      <c r="K24" s="63" t="str">
        <f>TEXT('14表'!K24,"0000000000")</f>
        <v>0000000008</v>
      </c>
      <c r="L24" s="63" t="str">
        <f>TEXT('14表'!L24,"0000000000")</f>
        <v>0000000002</v>
      </c>
      <c r="M24" s="63" t="str">
        <f>TEXT('14表'!M24,"0000000000")</f>
        <v>0000000003</v>
      </c>
      <c r="N24" s="63" t="str">
        <f>TEXT('14表'!N24,"0000000000")</f>
        <v>0000000001</v>
      </c>
      <c r="O24" s="63" t="str">
        <f>TEXT('14表'!O24,"0000000000")</f>
        <v>0000000002</v>
      </c>
      <c r="P24" s="63" t="str">
        <f>TEXT('14表'!P24,"0000000000")</f>
        <v>0000000001</v>
      </c>
      <c r="Q24" s="63" t="str">
        <f>TEXT('14表'!Q24,"0000000000")</f>
        <v>0000000000</v>
      </c>
      <c r="R24" s="63" t="str">
        <f>TEXT('14表'!R24,"0000000000")</f>
        <v>0000000000</v>
      </c>
      <c r="S24" s="37"/>
    </row>
    <row r="25" spans="2:19" ht="18" customHeight="1">
      <c r="B25" s="38"/>
      <c r="C25" s="35" t="s">
        <v>5</v>
      </c>
      <c r="D25" s="36" t="s">
        <v>18</v>
      </c>
      <c r="E25" s="8" t="str">
        <f>TEXT('14表'!E25,"0000000000")</f>
        <v>0000001472</v>
      </c>
      <c r="F25" s="8" t="str">
        <f>TEXT('14表'!F25,"0000000000")</f>
        <v>0000000072</v>
      </c>
      <c r="G25" s="8" t="str">
        <f>TEXT('14表'!G25,"0000000000")</f>
        <v>0000000336</v>
      </c>
      <c r="H25" s="8" t="str">
        <f>TEXT('14表'!H25,"0000000000")</f>
        <v>0000000019</v>
      </c>
      <c r="I25" s="8" t="str">
        <f>TEXT('14表'!I25,"0000000000")</f>
        <v>0000000312</v>
      </c>
      <c r="J25" s="8" t="str">
        <f>TEXT('14表'!J25,"0000000000")</f>
        <v>0000000025</v>
      </c>
      <c r="K25" s="8" t="str">
        <f>TEXT('14表'!K25,"0000000000")</f>
        <v>0000000266</v>
      </c>
      <c r="L25" s="8" t="str">
        <f>TEXT('14表'!L25,"0000000000")</f>
        <v>0000000009</v>
      </c>
      <c r="M25" s="8" t="str">
        <f>TEXT('14表'!M25,"0000000000")</f>
        <v>0000000399</v>
      </c>
      <c r="N25" s="8" t="str">
        <f>TEXT('14表'!N25,"0000000000")</f>
        <v>0000000007</v>
      </c>
      <c r="O25" s="8" t="str">
        <f>TEXT('14表'!O25,"0000000000")</f>
        <v>0000000106</v>
      </c>
      <c r="P25" s="8" t="str">
        <f>TEXT('14表'!P25,"0000000000")</f>
        <v>0000000008</v>
      </c>
      <c r="Q25" s="8" t="str">
        <f>TEXT('14表'!Q25,"0000000000")</f>
        <v>0000000053</v>
      </c>
      <c r="R25" s="8" t="str">
        <f>TEXT('14表'!R25,"0000000000")</f>
        <v>0000000004</v>
      </c>
      <c r="S25" s="37"/>
    </row>
    <row r="26" spans="2:19" ht="18" customHeight="1">
      <c r="B26" s="34"/>
      <c r="C26" s="35" t="s">
        <v>4</v>
      </c>
      <c r="D26" s="36" t="s">
        <v>19</v>
      </c>
      <c r="E26" s="8" t="str">
        <f>TEXT('14表'!E26,"0000000000")</f>
        <v>0000000032</v>
      </c>
      <c r="F26" s="8" t="str">
        <f>TEXT('14表'!F26,"0000000000")</f>
        <v>0000000003</v>
      </c>
      <c r="G26" s="7" t="str">
        <f>TEXT('14表'!G26,"0000000000")</f>
        <v>0000000021</v>
      </c>
      <c r="H26" s="7" t="str">
        <f>TEXT('14表'!H26,"0000000000")</f>
        <v>0000000001</v>
      </c>
      <c r="I26" s="7" t="str">
        <f>TEXT('14表'!I26,"0000000000")</f>
        <v>0000000005</v>
      </c>
      <c r="J26" s="7" t="str">
        <f>TEXT('14表'!J26,"0000000000")</f>
        <v>0000000000</v>
      </c>
      <c r="K26" s="7" t="str">
        <f>TEXT('14表'!K26,"0000000000")</f>
        <v>0000000004</v>
      </c>
      <c r="L26" s="7" t="str">
        <f>TEXT('14表'!L26,"0000000000")</f>
        <v>0000000001</v>
      </c>
      <c r="M26" s="7" t="str">
        <f>TEXT('14表'!M26,"0000000000")</f>
        <v>0000000002</v>
      </c>
      <c r="N26" s="7" t="str">
        <f>TEXT('14表'!N26,"0000000000")</f>
        <v>0000000001</v>
      </c>
      <c r="O26" s="7" t="str">
        <f>TEXT('14表'!O26,"0000000000")</f>
        <v>0000000000</v>
      </c>
      <c r="P26" s="7" t="str">
        <f>TEXT('14表'!P26,"0000000000")</f>
        <v>0000000000</v>
      </c>
      <c r="Q26" s="7" t="str">
        <f>TEXT('14表'!Q26,"0000000000")</f>
        <v>0000000000</v>
      </c>
      <c r="R26" s="7" t="str">
        <f>TEXT('14表'!R26,"0000000000")</f>
        <v>0000000000</v>
      </c>
      <c r="S26" s="37"/>
    </row>
    <row r="27" spans="2:19" ht="18" customHeight="1">
      <c r="B27" s="38"/>
      <c r="C27" s="35" t="s">
        <v>5</v>
      </c>
      <c r="D27" s="36" t="s">
        <v>20</v>
      </c>
      <c r="E27" s="8" t="str">
        <f>TEXT('14表'!E27,"0000000000")</f>
        <v>0000000559</v>
      </c>
      <c r="F27" s="8" t="str">
        <f>TEXT('14表'!F27,"0000000000")</f>
        <v>0000000040</v>
      </c>
      <c r="G27" s="7" t="str">
        <f>TEXT('14表'!G27,"0000000000")</f>
        <v>0000000204</v>
      </c>
      <c r="H27" s="7" t="str">
        <f>TEXT('14表'!H27,"0000000000")</f>
        <v>0000000015</v>
      </c>
      <c r="I27" s="7" t="str">
        <f>TEXT('14表'!I27,"0000000000")</f>
        <v>0000000175</v>
      </c>
      <c r="J27" s="7" t="str">
        <f>TEXT('14表'!J27,"0000000000")</f>
        <v>0000000017</v>
      </c>
      <c r="K27" s="7" t="str">
        <f>TEXT('14表'!K27,"0000000000")</f>
        <v>0000000081</v>
      </c>
      <c r="L27" s="7" t="str">
        <f>TEXT('14表'!L27,"0000000000")</f>
        <v>0000000004</v>
      </c>
      <c r="M27" s="7" t="str">
        <f>TEXT('14表'!M27,"0000000000")</f>
        <v>0000000041</v>
      </c>
      <c r="N27" s="7" t="str">
        <f>TEXT('14表'!N27,"0000000000")</f>
        <v>0000000001</v>
      </c>
      <c r="O27" s="7" t="str">
        <f>TEXT('14表'!O27,"0000000000")</f>
        <v>0000000029</v>
      </c>
      <c r="P27" s="7" t="str">
        <f>TEXT('14表'!P27,"0000000000")</f>
        <v>0000000000</v>
      </c>
      <c r="Q27" s="7" t="str">
        <f>TEXT('14表'!Q27,"0000000000")</f>
        <v>0000000029</v>
      </c>
      <c r="R27" s="7" t="str">
        <f>TEXT('14表'!R27,"0000000000")</f>
        <v>0000000003</v>
      </c>
      <c r="S27" s="37"/>
    </row>
    <row r="28" spans="2:19" ht="18" customHeight="1">
      <c r="B28" s="34"/>
      <c r="C28" s="35" t="s">
        <v>4</v>
      </c>
      <c r="D28" s="36" t="s">
        <v>21</v>
      </c>
      <c r="E28" s="8" t="str">
        <f>TEXT('14表'!E28,"0000000000")</f>
        <v>0000000019</v>
      </c>
      <c r="F28" s="8" t="str">
        <f>TEXT('14表'!F28,"0000000000")</f>
        <v>0000000000</v>
      </c>
      <c r="G28" s="7" t="str">
        <f>TEXT('14表'!G28,"0000000000")</f>
        <v>0000000014</v>
      </c>
      <c r="H28" s="7" t="str">
        <f>TEXT('14表'!H28,"0000000000")</f>
        <v>0000000000</v>
      </c>
      <c r="I28" s="7" t="str">
        <f>TEXT('14表'!I28,"0000000000")</f>
        <v>0000000002</v>
      </c>
      <c r="J28" s="7" t="str">
        <f>TEXT('14表'!J28,"0000000000")</f>
        <v>0000000000</v>
      </c>
      <c r="K28" s="7" t="str">
        <f>TEXT('14表'!K28,"0000000000")</f>
        <v>0000000002</v>
      </c>
      <c r="L28" s="7" t="str">
        <f>TEXT('14表'!L28,"0000000000")</f>
        <v>0000000000</v>
      </c>
      <c r="M28" s="7" t="str">
        <f>TEXT('14表'!M28,"0000000000")</f>
        <v>0000000001</v>
      </c>
      <c r="N28" s="7" t="str">
        <f>TEXT('14表'!N28,"0000000000")</f>
        <v>0000000000</v>
      </c>
      <c r="O28" s="7" t="str">
        <f>TEXT('14表'!O28,"0000000000")</f>
        <v>0000000000</v>
      </c>
      <c r="P28" s="7" t="str">
        <f>TEXT('14表'!P28,"0000000000")</f>
        <v>0000000000</v>
      </c>
      <c r="Q28" s="7" t="str">
        <f>TEXT('14表'!Q28,"0000000000")</f>
        <v>0000000000</v>
      </c>
      <c r="R28" s="7" t="str">
        <f>TEXT('14表'!R28,"0000000000")</f>
        <v>0000000000</v>
      </c>
      <c r="S28" s="37"/>
    </row>
    <row r="29" spans="2:19" ht="18" customHeight="1">
      <c r="B29" s="38"/>
      <c r="C29" s="35" t="s">
        <v>5</v>
      </c>
      <c r="D29" s="36" t="s">
        <v>22</v>
      </c>
      <c r="E29" s="8" t="str">
        <f>TEXT('14表'!E29,"0000000000")</f>
        <v>0000000767</v>
      </c>
      <c r="F29" s="8" t="str">
        <f>TEXT('14表'!F29,"0000000000")</f>
        <v>0000000026</v>
      </c>
      <c r="G29" s="7" t="str">
        <f>TEXT('14表'!G29,"0000000000")</f>
        <v>0000000078</v>
      </c>
      <c r="H29" s="7" t="str">
        <f>TEXT('14表'!H29,"0000000000")</f>
        <v>0000000002</v>
      </c>
      <c r="I29" s="7" t="str">
        <f>TEXT('14表'!I29,"0000000000")</f>
        <v>0000000086</v>
      </c>
      <c r="J29" s="7" t="str">
        <f>TEXT('14表'!J29,"0000000000")</f>
        <v>0000000006</v>
      </c>
      <c r="K29" s="7" t="str">
        <f>TEXT('14表'!K29,"0000000000")</f>
        <v>0000000164</v>
      </c>
      <c r="L29" s="7" t="str">
        <f>TEXT('14表'!L29,"0000000000")</f>
        <v>0000000004</v>
      </c>
      <c r="M29" s="7" t="str">
        <f>TEXT('14表'!M29,"0000000000")</f>
        <v>0000000356</v>
      </c>
      <c r="N29" s="7" t="str">
        <f>TEXT('14表'!N29,"0000000000")</f>
        <v>0000000006</v>
      </c>
      <c r="O29" s="7" t="str">
        <f>TEXT('14表'!O29,"0000000000")</f>
        <v>0000000059</v>
      </c>
      <c r="P29" s="7" t="str">
        <f>TEXT('14表'!P29,"0000000000")</f>
        <v>0000000007</v>
      </c>
      <c r="Q29" s="7" t="str">
        <f>TEXT('14表'!Q29,"0000000000")</f>
        <v>0000000024</v>
      </c>
      <c r="R29" s="7" t="str">
        <f>TEXT('14表'!R29,"0000000000")</f>
        <v>0000000001</v>
      </c>
      <c r="S29" s="37"/>
    </row>
    <row r="30" spans="2:19" ht="18" customHeight="1">
      <c r="B30" s="34"/>
      <c r="C30" s="35" t="s">
        <v>4</v>
      </c>
      <c r="D30" s="36" t="s">
        <v>23</v>
      </c>
      <c r="E30" s="8" t="str">
        <f>TEXT('14表'!E30,"0000000000")</f>
        <v>0000000005</v>
      </c>
      <c r="F30" s="8" t="str">
        <f>TEXT('14表'!F30,"0000000000")</f>
        <v>0000000002</v>
      </c>
      <c r="G30" s="7" t="str">
        <f>TEXT('14表'!G30,"0000000000")</f>
        <v>0000000002</v>
      </c>
      <c r="H30" s="7" t="str">
        <f>TEXT('14表'!H30,"0000000000")</f>
        <v>0000000000</v>
      </c>
      <c r="I30" s="7" t="str">
        <f>TEXT('14表'!I30,"0000000000")</f>
        <v>0000000000</v>
      </c>
      <c r="J30" s="7" t="str">
        <f>TEXT('14表'!J30,"0000000000")</f>
        <v>0000000000</v>
      </c>
      <c r="K30" s="7" t="str">
        <f>TEXT('14表'!K30,"0000000000")</f>
        <v>0000000001</v>
      </c>
      <c r="L30" s="7" t="str">
        <f>TEXT('14表'!L30,"0000000000")</f>
        <v>0000000001</v>
      </c>
      <c r="M30" s="7" t="str">
        <f>TEXT('14表'!M30,"0000000000")</f>
        <v>0000000000</v>
      </c>
      <c r="N30" s="7" t="str">
        <f>TEXT('14表'!N30,"0000000000")</f>
        <v>0000000000</v>
      </c>
      <c r="O30" s="7" t="str">
        <f>TEXT('14表'!O30,"0000000000")</f>
        <v>0000000002</v>
      </c>
      <c r="P30" s="7" t="str">
        <f>TEXT('14表'!P30,"0000000000")</f>
        <v>0000000001</v>
      </c>
      <c r="Q30" s="7" t="str">
        <f>TEXT('14表'!Q30,"0000000000")</f>
        <v>0000000000</v>
      </c>
      <c r="R30" s="7" t="str">
        <f>TEXT('14表'!R30,"0000000000")</f>
        <v>0000000000</v>
      </c>
      <c r="S30" s="37"/>
    </row>
    <row r="31" spans="2:19" ht="18" customHeight="1">
      <c r="B31" s="38"/>
      <c r="C31" s="35" t="s">
        <v>5</v>
      </c>
      <c r="D31" s="36" t="s">
        <v>24</v>
      </c>
      <c r="E31" s="8" t="str">
        <f>TEXT('14表'!E31,"0000000000")</f>
        <v>0000000133</v>
      </c>
      <c r="F31" s="8" t="str">
        <f>TEXT('14表'!F31,"0000000000")</f>
        <v>0000000006</v>
      </c>
      <c r="G31" s="7" t="str">
        <f>TEXT('14表'!G31,"0000000000")</f>
        <v>0000000044</v>
      </c>
      <c r="H31" s="7" t="str">
        <f>TEXT('14表'!H31,"0000000000")</f>
        <v>0000000002</v>
      </c>
      <c r="I31" s="7" t="str">
        <f>TEXT('14表'!I31,"0000000000")</f>
        <v>0000000049</v>
      </c>
      <c r="J31" s="7" t="str">
        <f>TEXT('14表'!J31,"0000000000")</f>
        <v>0000000002</v>
      </c>
      <c r="K31" s="7" t="str">
        <f>TEXT('14表'!K31,"0000000000")</f>
        <v>0000000021</v>
      </c>
      <c r="L31" s="7" t="str">
        <f>TEXT('14表'!L31,"0000000000")</f>
        <v>0000000001</v>
      </c>
      <c r="M31" s="7" t="str">
        <f>TEXT('14表'!M31,"0000000000")</f>
        <v>0000000002</v>
      </c>
      <c r="N31" s="7" t="str">
        <f>TEXT('14表'!N31,"0000000000")</f>
        <v>0000000000</v>
      </c>
      <c r="O31" s="7" t="str">
        <f>TEXT('14表'!O31,"0000000000")</f>
        <v>0000000017</v>
      </c>
      <c r="P31" s="7" t="str">
        <f>TEXT('14表'!P31,"0000000000")</f>
        <v>0000000001</v>
      </c>
      <c r="Q31" s="7" t="str">
        <f>TEXT('14表'!Q31,"0000000000")</f>
        <v>0000000000</v>
      </c>
      <c r="R31" s="7" t="str">
        <f>TEXT('14表'!R31,"0000000000")</f>
        <v>0000000000</v>
      </c>
      <c r="S31" s="37"/>
    </row>
    <row r="32" spans="2:19" ht="18" customHeight="1">
      <c r="B32" s="34"/>
      <c r="C32" s="35" t="s">
        <v>4</v>
      </c>
      <c r="D32" s="36" t="s">
        <v>25</v>
      </c>
      <c r="E32" s="8" t="str">
        <f>TEXT('14表'!E32,"0000000000")</f>
        <v>0000000011</v>
      </c>
      <c r="F32" s="8" t="str">
        <f>TEXT('14表'!F32,"0000000000")</f>
        <v>0000000001</v>
      </c>
      <c r="G32" s="8" t="str">
        <f>TEXT('14表'!G32,"0000000000")</f>
        <v>0000000010</v>
      </c>
      <c r="H32" s="8" t="str">
        <f>TEXT('14表'!H32,"0000000000")</f>
        <v>0000000001</v>
      </c>
      <c r="I32" s="8" t="str">
        <f>TEXT('14表'!I32,"0000000000")</f>
        <v>0000000000</v>
      </c>
      <c r="J32" s="8" t="str">
        <f>TEXT('14表'!J32,"0000000000")</f>
        <v>0000000000</v>
      </c>
      <c r="K32" s="8" t="str">
        <f>TEXT('14表'!K32,"0000000000")</f>
        <v>0000000001</v>
      </c>
      <c r="L32" s="8" t="str">
        <f>TEXT('14表'!L32,"0000000000")</f>
        <v>0000000000</v>
      </c>
      <c r="M32" s="8" t="str">
        <f>TEXT('14表'!M32,"0000000000")</f>
        <v>0000000000</v>
      </c>
      <c r="N32" s="8" t="str">
        <f>TEXT('14表'!N32,"0000000000")</f>
        <v>0000000000</v>
      </c>
      <c r="O32" s="8" t="str">
        <f>TEXT('14表'!O32,"0000000000")</f>
        <v>0000000000</v>
      </c>
      <c r="P32" s="8" t="str">
        <f>TEXT('14表'!P32,"0000000000")</f>
        <v>0000000000</v>
      </c>
      <c r="Q32" s="8" t="str">
        <f>TEXT('14表'!Q32,"0000000000")</f>
        <v>0000000000</v>
      </c>
      <c r="R32" s="8" t="str">
        <f>TEXT('14表'!R32,"0000000000")</f>
        <v>0000000000</v>
      </c>
      <c r="S32" s="37"/>
    </row>
    <row r="33" spans="2:19" ht="18" customHeight="1">
      <c r="B33" s="38"/>
      <c r="C33" s="35" t="s">
        <v>5</v>
      </c>
      <c r="D33" s="36" t="s">
        <v>26</v>
      </c>
      <c r="E33" s="8" t="str">
        <f>TEXT('14表'!E33,"0000000000")</f>
        <v>0000000013</v>
      </c>
      <c r="F33" s="8" t="str">
        <f>TEXT('14表'!F33,"0000000000")</f>
        <v>0000000000</v>
      </c>
      <c r="G33" s="8" t="str">
        <f>TEXT('14表'!G33,"0000000000")</f>
        <v>0000000010</v>
      </c>
      <c r="H33" s="8" t="str">
        <f>TEXT('14表'!H33,"0000000000")</f>
        <v>0000000000</v>
      </c>
      <c r="I33" s="8" t="str">
        <f>TEXT('14表'!I33,"0000000000")</f>
        <v>0000000002</v>
      </c>
      <c r="J33" s="8" t="str">
        <f>TEXT('14表'!J33,"0000000000")</f>
        <v>0000000000</v>
      </c>
      <c r="K33" s="8" t="str">
        <f>TEXT('14表'!K33,"0000000000")</f>
        <v>0000000000</v>
      </c>
      <c r="L33" s="8" t="str">
        <f>TEXT('14表'!L33,"0000000000")</f>
        <v>0000000000</v>
      </c>
      <c r="M33" s="8" t="str">
        <f>TEXT('14表'!M33,"0000000000")</f>
        <v>0000000000</v>
      </c>
      <c r="N33" s="8" t="str">
        <f>TEXT('14表'!N33,"0000000000")</f>
        <v>0000000000</v>
      </c>
      <c r="O33" s="8" t="str">
        <f>TEXT('14表'!O33,"0000000000")</f>
        <v>0000000001</v>
      </c>
      <c r="P33" s="8" t="str">
        <f>TEXT('14表'!P33,"0000000000")</f>
        <v>0000000000</v>
      </c>
      <c r="Q33" s="8" t="str">
        <f>TEXT('14表'!Q33,"0000000000")</f>
        <v>0000000000</v>
      </c>
      <c r="R33" s="8" t="str">
        <f>TEXT('14表'!R33,"0000000000")</f>
        <v>0000000000</v>
      </c>
      <c r="S33" s="37"/>
    </row>
    <row r="34" spans="2:19" ht="18" customHeight="1">
      <c r="B34" s="34"/>
      <c r="C34" s="35" t="s">
        <v>4</v>
      </c>
      <c r="D34" s="36" t="s">
        <v>27</v>
      </c>
      <c r="E34" s="8" t="str">
        <f>TEXT('14表'!E34,"0000000000")</f>
        <v>0000000001</v>
      </c>
      <c r="F34" s="8" t="str">
        <f>TEXT('14表'!F34,"0000000000")</f>
        <v>0000000000</v>
      </c>
      <c r="G34" s="7" t="str">
        <f>TEXT('14表'!G34,"0000000000")</f>
        <v>0000000001</v>
      </c>
      <c r="H34" s="7" t="str">
        <f>TEXT('14表'!H34,"0000000000")</f>
        <v>0000000000</v>
      </c>
      <c r="I34" s="7" t="str">
        <f>TEXT('14表'!I34,"0000000000")</f>
        <v>0000000000</v>
      </c>
      <c r="J34" s="7" t="str">
        <f>TEXT('14表'!J34,"0000000000")</f>
        <v>0000000000</v>
      </c>
      <c r="K34" s="7" t="str">
        <f>TEXT('14表'!K34,"0000000000")</f>
        <v>0000000000</v>
      </c>
      <c r="L34" s="7" t="str">
        <f>TEXT('14表'!L34,"0000000000")</f>
        <v>0000000000</v>
      </c>
      <c r="M34" s="7" t="str">
        <f>TEXT('14表'!M34,"0000000000")</f>
        <v>0000000000</v>
      </c>
      <c r="N34" s="7" t="str">
        <f>TEXT('14表'!N34,"0000000000")</f>
        <v>0000000000</v>
      </c>
      <c r="O34" s="7" t="str">
        <f>TEXT('14表'!O34,"0000000000")</f>
        <v>0000000000</v>
      </c>
      <c r="P34" s="7" t="str">
        <f>TEXT('14表'!P34,"0000000000")</f>
        <v>0000000000</v>
      </c>
      <c r="Q34" s="7" t="str">
        <f>TEXT('14表'!Q34,"0000000000")</f>
        <v>0000000000</v>
      </c>
      <c r="R34" s="7" t="str">
        <f>TEXT('14表'!R34,"0000000000")</f>
        <v>0000000000</v>
      </c>
      <c r="S34" s="37"/>
    </row>
    <row r="35" spans="2:19" ht="18" customHeight="1">
      <c r="B35" s="38"/>
      <c r="C35" s="35" t="s">
        <v>5</v>
      </c>
      <c r="D35" s="36" t="s">
        <v>28</v>
      </c>
      <c r="E35" s="8" t="str">
        <f>TEXT('14表'!E35,"0000000000")</f>
        <v>0000000005</v>
      </c>
      <c r="F35" s="8" t="str">
        <f>TEXT('14表'!F35,"0000000000")</f>
        <v>0000000000</v>
      </c>
      <c r="G35" s="7" t="str">
        <f>TEXT('14表'!G35,"0000000000")</f>
        <v>0000000003</v>
      </c>
      <c r="H35" s="7" t="str">
        <f>TEXT('14表'!H35,"0000000000")</f>
        <v>0000000000</v>
      </c>
      <c r="I35" s="7" t="str">
        <f>TEXT('14表'!I35,"0000000000")</f>
        <v>0000000001</v>
      </c>
      <c r="J35" s="7" t="str">
        <f>TEXT('14表'!J35,"0000000000")</f>
        <v>0000000000</v>
      </c>
      <c r="K35" s="7" t="str">
        <f>TEXT('14表'!K35,"0000000000")</f>
        <v>0000000000</v>
      </c>
      <c r="L35" s="7" t="str">
        <f>TEXT('14表'!L35,"0000000000")</f>
        <v>0000000000</v>
      </c>
      <c r="M35" s="7" t="str">
        <f>TEXT('14表'!M35,"0000000000")</f>
        <v>0000000000</v>
      </c>
      <c r="N35" s="7" t="str">
        <f>TEXT('14表'!N35,"0000000000")</f>
        <v>0000000000</v>
      </c>
      <c r="O35" s="7" t="str">
        <f>TEXT('14表'!O35,"0000000000")</f>
        <v>0000000001</v>
      </c>
      <c r="P35" s="7" t="str">
        <f>TEXT('14表'!P35,"0000000000")</f>
        <v>0000000000</v>
      </c>
      <c r="Q35" s="7" t="str">
        <f>TEXT('14表'!Q35,"0000000000")</f>
        <v>0000000000</v>
      </c>
      <c r="R35" s="7" t="str">
        <f>TEXT('14表'!R35,"0000000000")</f>
        <v>0000000000</v>
      </c>
      <c r="S35" s="37"/>
    </row>
    <row r="36" spans="2:19" ht="18" customHeight="1">
      <c r="B36" s="34"/>
      <c r="C36" s="35" t="s">
        <v>4</v>
      </c>
      <c r="D36" s="36" t="s">
        <v>29</v>
      </c>
      <c r="E36" s="8" t="str">
        <f>TEXT('14表'!E36,"0000000000")</f>
        <v>0000000010</v>
      </c>
      <c r="F36" s="8" t="str">
        <f>TEXT('14表'!F36,"0000000000")</f>
        <v>0000000001</v>
      </c>
      <c r="G36" s="7" t="str">
        <f>TEXT('14表'!G36,"0000000000")</f>
        <v>0000000009</v>
      </c>
      <c r="H36" s="7" t="str">
        <f>TEXT('14表'!H36,"0000000000")</f>
        <v>0000000001</v>
      </c>
      <c r="I36" s="7" t="str">
        <f>TEXT('14表'!I36,"0000000000")</f>
        <v>0000000000</v>
      </c>
      <c r="J36" s="7" t="str">
        <f>TEXT('14表'!J36,"0000000000")</f>
        <v>0000000000</v>
      </c>
      <c r="K36" s="7" t="str">
        <f>TEXT('14表'!K36,"0000000000")</f>
        <v>0000000001</v>
      </c>
      <c r="L36" s="7" t="str">
        <f>TEXT('14表'!L36,"0000000000")</f>
        <v>0000000000</v>
      </c>
      <c r="M36" s="7" t="str">
        <f>TEXT('14表'!M36,"0000000000")</f>
        <v>0000000000</v>
      </c>
      <c r="N36" s="7" t="str">
        <f>TEXT('14表'!N36,"0000000000")</f>
        <v>0000000000</v>
      </c>
      <c r="O36" s="7" t="str">
        <f>TEXT('14表'!O36,"0000000000")</f>
        <v>0000000000</v>
      </c>
      <c r="P36" s="7" t="str">
        <f>TEXT('14表'!P36,"0000000000")</f>
        <v>0000000000</v>
      </c>
      <c r="Q36" s="7" t="str">
        <f>TEXT('14表'!Q36,"0000000000")</f>
        <v>0000000000</v>
      </c>
      <c r="R36" s="7" t="str">
        <f>TEXT('14表'!R36,"0000000000")</f>
        <v>0000000000</v>
      </c>
      <c r="S36" s="37"/>
    </row>
    <row r="37" spans="2:19" ht="18" customHeight="1" thickBot="1">
      <c r="B37" s="48"/>
      <c r="C37" s="54" t="s">
        <v>5</v>
      </c>
      <c r="D37" s="57" t="s">
        <v>30</v>
      </c>
      <c r="E37" s="64" t="str">
        <f>TEXT('14表'!E37,"0000000000")</f>
        <v>0000000008</v>
      </c>
      <c r="F37" s="64" t="str">
        <f>TEXT('14表'!F37,"0000000000")</f>
        <v>0000000000</v>
      </c>
      <c r="G37" s="65" t="str">
        <f>TEXT('14表'!G37,"0000000000")</f>
        <v>0000000007</v>
      </c>
      <c r="H37" s="65" t="str">
        <f>TEXT('14表'!H37,"0000000000")</f>
        <v>0000000000</v>
      </c>
      <c r="I37" s="65" t="str">
        <f>TEXT('14表'!I37,"0000000000")</f>
        <v>0000000001</v>
      </c>
      <c r="J37" s="65" t="str">
        <f>TEXT('14表'!J37,"0000000000")</f>
        <v>0000000000</v>
      </c>
      <c r="K37" s="65" t="str">
        <f>TEXT('14表'!K37,"0000000000")</f>
        <v>0000000000</v>
      </c>
      <c r="L37" s="65" t="str">
        <f>TEXT('14表'!L37,"0000000000")</f>
        <v>0000000000</v>
      </c>
      <c r="M37" s="65" t="str">
        <f>TEXT('14表'!M37,"0000000000")</f>
        <v>0000000000</v>
      </c>
      <c r="N37" s="65" t="str">
        <f>TEXT('14表'!N37,"0000000000")</f>
        <v>0000000000</v>
      </c>
      <c r="O37" s="65" t="str">
        <f>TEXT('14表'!O37,"0000000000")</f>
        <v>0000000000</v>
      </c>
      <c r="P37" s="65" t="str">
        <f>TEXT('14表'!P37,"0000000000")</f>
        <v>0000000000</v>
      </c>
      <c r="Q37" s="65" t="str">
        <f>TEXT('14表'!Q37,"0000000000")</f>
        <v>0000000000</v>
      </c>
      <c r="R37" s="65" t="str">
        <f>TEXT('14表'!R37,"0000000000")</f>
        <v>0000000000</v>
      </c>
      <c r="S37" s="37"/>
    </row>
    <row r="38" spans="2:19" ht="18" customHeight="1">
      <c r="B38" s="55"/>
      <c r="C38" s="56" t="s">
        <v>4</v>
      </c>
      <c r="D38" s="58" t="s">
        <v>31</v>
      </c>
      <c r="E38" s="61" t="str">
        <f>TEXT('14表'!E38,"0000000000")</f>
        <v>0000000025</v>
      </c>
      <c r="F38" s="61" t="str">
        <f>TEXT('14表'!F38,"0000000000")</f>
        <v>0000000003</v>
      </c>
      <c r="G38" s="61" t="str">
        <f>TEXT('14表'!G38,"0000000000")</f>
        <v>0000000014</v>
      </c>
      <c r="H38" s="61" t="str">
        <f>TEXT('14表'!H38,"0000000000")</f>
        <v>0000000003</v>
      </c>
      <c r="I38" s="61" t="str">
        <f>TEXT('14表'!I38,"0000000000")</f>
        <v>0000000002</v>
      </c>
      <c r="J38" s="61" t="str">
        <f>TEXT('14表'!J38,"0000000000")</f>
        <v>0000000000</v>
      </c>
      <c r="K38" s="61" t="str">
        <f>TEXT('14表'!K38,"0000000000")</f>
        <v>0000000005</v>
      </c>
      <c r="L38" s="61" t="str">
        <f>TEXT('14表'!L38,"0000000000")</f>
        <v>0000000000</v>
      </c>
      <c r="M38" s="61" t="str">
        <f>TEXT('14表'!M38,"0000000000")</f>
        <v>0000000004</v>
      </c>
      <c r="N38" s="61" t="str">
        <f>TEXT('14表'!N38,"0000000000")</f>
        <v>0000000000</v>
      </c>
      <c r="O38" s="61" t="str">
        <f>TEXT('14表'!O38,"0000000000")</f>
        <v>0000000000</v>
      </c>
      <c r="P38" s="61" t="str">
        <f>TEXT('14表'!P38,"0000000000")</f>
        <v>0000000000</v>
      </c>
      <c r="Q38" s="61" t="str">
        <f>TEXT('14表'!Q38,"0000000000")</f>
        <v>0000000000</v>
      </c>
      <c r="R38" s="61" t="str">
        <f>TEXT('14表'!R38,"0000000000")</f>
        <v>0000000000</v>
      </c>
      <c r="S38" s="37"/>
    </row>
    <row r="39" spans="2:19" ht="18" customHeight="1">
      <c r="B39" s="38"/>
      <c r="C39" s="35" t="s">
        <v>5</v>
      </c>
      <c r="D39" s="36" t="s">
        <v>32</v>
      </c>
      <c r="E39" s="8" t="str">
        <f>TEXT('14表'!E39,"0000000000")</f>
        <v>0000001137</v>
      </c>
      <c r="F39" s="8" t="str">
        <f>TEXT('14表'!F39,"0000000000")</f>
        <v>0000000108</v>
      </c>
      <c r="G39" s="8" t="str">
        <f>TEXT('14表'!G39,"0000000000")</f>
        <v>0000000742</v>
      </c>
      <c r="H39" s="8" t="str">
        <f>TEXT('14表'!H39,"0000000000")</f>
        <v>0000000086</v>
      </c>
      <c r="I39" s="8" t="str">
        <f>TEXT('14表'!I39,"0000000000")</f>
        <v>0000000023</v>
      </c>
      <c r="J39" s="8" t="str">
        <f>TEXT('14表'!J39,"0000000000")</f>
        <v>0000000002</v>
      </c>
      <c r="K39" s="8" t="str">
        <f>TEXT('14表'!K39,"0000000000")</f>
        <v>0000000147</v>
      </c>
      <c r="L39" s="8" t="str">
        <f>TEXT('14表'!L39,"0000000000")</f>
        <v>0000000012</v>
      </c>
      <c r="M39" s="8" t="str">
        <f>TEXT('14表'!M39,"0000000000")</f>
        <v>0000000225</v>
      </c>
      <c r="N39" s="8" t="str">
        <f>TEXT('14表'!N39,"0000000000")</f>
        <v>0000000008</v>
      </c>
      <c r="O39" s="8" t="str">
        <f>TEXT('14表'!O39,"0000000000")</f>
        <v>0000000000</v>
      </c>
      <c r="P39" s="8" t="str">
        <f>TEXT('14表'!P39,"0000000000")</f>
        <v>0000000000</v>
      </c>
      <c r="Q39" s="8" t="str">
        <f>TEXT('14表'!Q39,"0000000000")</f>
        <v>0000000000</v>
      </c>
      <c r="R39" s="8" t="str">
        <f>TEXT('14表'!R39,"0000000000")</f>
        <v>0000000000</v>
      </c>
      <c r="S39" s="37"/>
    </row>
    <row r="40" spans="2:19" ht="18" customHeight="1">
      <c r="B40" s="34"/>
      <c r="C40" s="35" t="s">
        <v>4</v>
      </c>
      <c r="D40" s="36" t="s">
        <v>33</v>
      </c>
      <c r="E40" s="8" t="str">
        <f>TEXT('14表'!E40,"0000000000")</f>
        <v>0000000012</v>
      </c>
      <c r="F40" s="8" t="str">
        <f>TEXT('14表'!F40,"0000000000")</f>
        <v>0000000001</v>
      </c>
      <c r="G40" s="7" t="str">
        <f>TEXT('14表'!G40,"0000000000")</f>
        <v>0000000007</v>
      </c>
      <c r="H40" s="7" t="str">
        <f>TEXT('14表'!H40,"0000000000")</f>
        <v>0000000001</v>
      </c>
      <c r="I40" s="7" t="str">
        <f>TEXT('14表'!I40,"0000000000")</f>
        <v>0000000000</v>
      </c>
      <c r="J40" s="7" t="str">
        <f>TEXT('14表'!J40,"0000000000")</f>
        <v>0000000000</v>
      </c>
      <c r="K40" s="7" t="str">
        <f>TEXT('14表'!K40,"0000000000")</f>
        <v>0000000003</v>
      </c>
      <c r="L40" s="7" t="str">
        <f>TEXT('14表'!L40,"0000000000")</f>
        <v>0000000000</v>
      </c>
      <c r="M40" s="7" t="str">
        <f>TEXT('14表'!M40,"0000000000")</f>
        <v>0000000002</v>
      </c>
      <c r="N40" s="7" t="str">
        <f>TEXT('14表'!N40,"0000000000")</f>
        <v>0000000000</v>
      </c>
      <c r="O40" s="8" t="str">
        <f>TEXT('14表'!O40,"0000000000")</f>
        <v>0000000000</v>
      </c>
      <c r="P40" s="8" t="str">
        <f>TEXT('14表'!P40,"0000000000")</f>
        <v>0000000000</v>
      </c>
      <c r="Q40" s="8" t="str">
        <f>TEXT('14表'!Q40,"0000000000")</f>
        <v>0000000000</v>
      </c>
      <c r="R40" s="8" t="str">
        <f>TEXT('14表'!R40,"0000000000")</f>
        <v>0000000000</v>
      </c>
      <c r="S40" s="37"/>
    </row>
    <row r="41" spans="2:19" ht="18" customHeight="1">
      <c r="B41" s="38"/>
      <c r="C41" s="35" t="s">
        <v>5</v>
      </c>
      <c r="D41" s="36" t="s">
        <v>34</v>
      </c>
      <c r="E41" s="8" t="str">
        <f>TEXT('14表'!E41,"0000000000")</f>
        <v>0000000608</v>
      </c>
      <c r="F41" s="8" t="str">
        <f>TEXT('14表'!F41,"0000000000")</f>
        <v>0000000068</v>
      </c>
      <c r="G41" s="7" t="str">
        <f>TEXT('14表'!G41,"0000000000")</f>
        <v>0000000470</v>
      </c>
      <c r="H41" s="7" t="str">
        <f>TEXT('14表'!H41,"0000000000")</f>
        <v>0000000064</v>
      </c>
      <c r="I41" s="7" t="str">
        <f>TEXT('14表'!I41,"0000000000")</f>
        <v>0000000004</v>
      </c>
      <c r="J41" s="7" t="str">
        <f>TEXT('14表'!J41,"0000000000")</f>
        <v>0000000001</v>
      </c>
      <c r="K41" s="7" t="str">
        <f>TEXT('14表'!K41,"0000000000")</f>
        <v>0000000075</v>
      </c>
      <c r="L41" s="7" t="str">
        <f>TEXT('14表'!L41,"0000000000")</f>
        <v>0000000003</v>
      </c>
      <c r="M41" s="7" t="str">
        <f>TEXT('14表'!M41,"0000000000")</f>
        <v>0000000059</v>
      </c>
      <c r="N41" s="7" t="str">
        <f>TEXT('14表'!N41,"0000000000")</f>
        <v>0000000000</v>
      </c>
      <c r="O41" s="8" t="str">
        <f>TEXT('14表'!O41,"0000000000")</f>
        <v>0000000000</v>
      </c>
      <c r="P41" s="8" t="str">
        <f>TEXT('14表'!P41,"0000000000")</f>
        <v>0000000000</v>
      </c>
      <c r="Q41" s="8" t="str">
        <f>TEXT('14表'!Q41,"0000000000")</f>
        <v>0000000000</v>
      </c>
      <c r="R41" s="8" t="str">
        <f>TEXT('14表'!R41,"0000000000")</f>
        <v>0000000000</v>
      </c>
      <c r="S41" s="37"/>
    </row>
    <row r="42" spans="2:19" ht="18" customHeight="1">
      <c r="B42" s="34"/>
      <c r="C42" s="35" t="s">
        <v>4</v>
      </c>
      <c r="D42" s="36" t="s">
        <v>35</v>
      </c>
      <c r="E42" s="8" t="str">
        <f>TEXT('14表'!E42,"0000000000")</f>
        <v>0000000001</v>
      </c>
      <c r="F42" s="8" t="str">
        <f>TEXT('14表'!F42,"0000000000")</f>
        <v>0000000000</v>
      </c>
      <c r="G42" s="7" t="str">
        <f>TEXT('14表'!G42,"0000000000")</f>
        <v>0000000001</v>
      </c>
      <c r="H42" s="7" t="str">
        <f>TEXT('14表'!H42,"0000000000")</f>
        <v>0000000000</v>
      </c>
      <c r="I42" s="7" t="str">
        <f>TEXT('14表'!I42,"0000000000")</f>
        <v>0000000000</v>
      </c>
      <c r="J42" s="7" t="str">
        <f>TEXT('14表'!J42,"0000000000")</f>
        <v>0000000000</v>
      </c>
      <c r="K42" s="7" t="str">
        <f>TEXT('14表'!K42,"0000000000")</f>
        <v>0000000000</v>
      </c>
      <c r="L42" s="7" t="str">
        <f>TEXT('14表'!L42,"0000000000")</f>
        <v>0000000000</v>
      </c>
      <c r="M42" s="7" t="str">
        <f>TEXT('14表'!M42,"0000000000")</f>
        <v>0000000000</v>
      </c>
      <c r="N42" s="7" t="str">
        <f>TEXT('14表'!N42,"0000000000")</f>
        <v>0000000000</v>
      </c>
      <c r="O42" s="8" t="str">
        <f>TEXT('14表'!O42,"0000000000")</f>
        <v>0000000000</v>
      </c>
      <c r="P42" s="8" t="str">
        <f>TEXT('14表'!P42,"0000000000")</f>
        <v>0000000000</v>
      </c>
      <c r="Q42" s="8" t="str">
        <f>TEXT('14表'!Q42,"0000000000")</f>
        <v>0000000000</v>
      </c>
      <c r="R42" s="8" t="str">
        <f>TEXT('14表'!R42,"0000000000")</f>
        <v>0000000000</v>
      </c>
      <c r="S42" s="37"/>
    </row>
    <row r="43" spans="2:19" ht="18" customHeight="1">
      <c r="B43" s="38"/>
      <c r="C43" s="35" t="s">
        <v>5</v>
      </c>
      <c r="D43" s="36" t="s">
        <v>36</v>
      </c>
      <c r="E43" s="8" t="str">
        <f>TEXT('14表'!E43,"0000000000")</f>
        <v>0000000258</v>
      </c>
      <c r="F43" s="8" t="str">
        <f>TEXT('14表'!F43,"0000000000")</f>
        <v>0000000027</v>
      </c>
      <c r="G43" s="7" t="str">
        <f>TEXT('14表'!G43,"0000000000")</f>
        <v>0000000245</v>
      </c>
      <c r="H43" s="7" t="str">
        <f>TEXT('14表'!H43,"0000000000")</f>
        <v>0000000022</v>
      </c>
      <c r="I43" s="7" t="str">
        <f>TEXT('14表'!I43,"0000000000")</f>
        <v>0000000000</v>
      </c>
      <c r="J43" s="7" t="str">
        <f>TEXT('14表'!J43,"0000000000")</f>
        <v>0000000000</v>
      </c>
      <c r="K43" s="7" t="str">
        <f>TEXT('14表'!K43,"0000000000")</f>
        <v>0000000012</v>
      </c>
      <c r="L43" s="7" t="str">
        <f>TEXT('14表'!L43,"0000000000")</f>
        <v>0000000004</v>
      </c>
      <c r="M43" s="7" t="str">
        <f>TEXT('14表'!M43,"0000000000")</f>
        <v>0000000001</v>
      </c>
      <c r="N43" s="7" t="str">
        <f>TEXT('14表'!N43,"0000000000")</f>
        <v>0000000001</v>
      </c>
      <c r="O43" s="8" t="str">
        <f>TEXT('14表'!O43,"0000000000")</f>
        <v>0000000000</v>
      </c>
      <c r="P43" s="8" t="str">
        <f>TEXT('14表'!P43,"0000000000")</f>
        <v>0000000000</v>
      </c>
      <c r="Q43" s="8" t="str">
        <f>TEXT('14表'!Q43,"0000000000")</f>
        <v>0000000000</v>
      </c>
      <c r="R43" s="8" t="str">
        <f>TEXT('14表'!R43,"0000000000")</f>
        <v>0000000000</v>
      </c>
      <c r="S43" s="37"/>
    </row>
    <row r="44" spans="2:19" ht="18" customHeight="1">
      <c r="B44" s="34"/>
      <c r="C44" s="35" t="s">
        <v>4</v>
      </c>
      <c r="D44" s="36" t="s">
        <v>37</v>
      </c>
      <c r="E44" s="8" t="str">
        <f>TEXT('14表'!E44,"0000000000")</f>
        <v>0000000006</v>
      </c>
      <c r="F44" s="8" t="str">
        <f>TEXT('14表'!F44,"0000000000")</f>
        <v>0000000002</v>
      </c>
      <c r="G44" s="7" t="str">
        <f>TEXT('14表'!G44,"0000000000")</f>
        <v>0000000005</v>
      </c>
      <c r="H44" s="7" t="str">
        <f>TEXT('14表'!H44,"0000000000")</f>
        <v>0000000002</v>
      </c>
      <c r="I44" s="7" t="str">
        <f>TEXT('14表'!I44,"0000000000")</f>
        <v>0000000000</v>
      </c>
      <c r="J44" s="7" t="str">
        <f>TEXT('14表'!J44,"0000000000")</f>
        <v>0000000000</v>
      </c>
      <c r="K44" s="7" t="str">
        <f>TEXT('14表'!K44,"0000000000")</f>
        <v>0000000000</v>
      </c>
      <c r="L44" s="7" t="str">
        <f>TEXT('14表'!L44,"0000000000")</f>
        <v>0000000000</v>
      </c>
      <c r="M44" s="7" t="str">
        <f>TEXT('14表'!M44,"0000000000")</f>
        <v>0000000001</v>
      </c>
      <c r="N44" s="7" t="str">
        <f>TEXT('14表'!N44,"0000000000")</f>
        <v>0000000000</v>
      </c>
      <c r="O44" s="8" t="str">
        <f>TEXT('14表'!O44,"0000000000")</f>
        <v>0000000000</v>
      </c>
      <c r="P44" s="8" t="str">
        <f>TEXT('14表'!P44,"0000000000")</f>
        <v>0000000000</v>
      </c>
      <c r="Q44" s="8" t="str">
        <f>TEXT('14表'!Q44,"0000000000")</f>
        <v>0000000000</v>
      </c>
      <c r="R44" s="8" t="str">
        <f>TEXT('14表'!R44,"0000000000")</f>
        <v>0000000000</v>
      </c>
      <c r="S44" s="37"/>
    </row>
    <row r="45" spans="2:19" ht="18" customHeight="1">
      <c r="B45" s="38"/>
      <c r="C45" s="35" t="s">
        <v>5</v>
      </c>
      <c r="D45" s="36" t="s">
        <v>38</v>
      </c>
      <c r="E45" s="8" t="str">
        <f>TEXT('14表'!E45,"0000000000")</f>
        <v>0000000049</v>
      </c>
      <c r="F45" s="8" t="str">
        <f>TEXT('14表'!F45,"0000000000")</f>
        <v>0000000004</v>
      </c>
      <c r="G45" s="7" t="str">
        <f>TEXT('14表'!G45,"0000000000")</f>
        <v>0000000005</v>
      </c>
      <c r="H45" s="7" t="str">
        <f>TEXT('14表'!H45,"0000000000")</f>
        <v>0000000000</v>
      </c>
      <c r="I45" s="7" t="str">
        <f>TEXT('14表'!I45,"0000000000")</f>
        <v>0000000002</v>
      </c>
      <c r="J45" s="7" t="str">
        <f>TEXT('14表'!J45,"0000000000")</f>
        <v>0000000000</v>
      </c>
      <c r="K45" s="7" t="str">
        <f>TEXT('14表'!K45,"0000000000")</f>
        <v>0000000029</v>
      </c>
      <c r="L45" s="7" t="str">
        <f>TEXT('14表'!L45,"0000000000")</f>
        <v>0000000003</v>
      </c>
      <c r="M45" s="7" t="str">
        <f>TEXT('14表'!M45,"0000000000")</f>
        <v>0000000013</v>
      </c>
      <c r="N45" s="7" t="str">
        <f>TEXT('14表'!N45,"0000000000")</f>
        <v>0000000001</v>
      </c>
      <c r="O45" s="8" t="str">
        <f>TEXT('14表'!O45,"0000000000")</f>
        <v>0000000000</v>
      </c>
      <c r="P45" s="8" t="str">
        <f>TEXT('14表'!P45,"0000000000")</f>
        <v>0000000000</v>
      </c>
      <c r="Q45" s="8" t="str">
        <f>TEXT('14表'!Q45,"0000000000")</f>
        <v>0000000000</v>
      </c>
      <c r="R45" s="8" t="str">
        <f>TEXT('14表'!R45,"0000000000")</f>
        <v>0000000000</v>
      </c>
      <c r="S45" s="37"/>
    </row>
    <row r="46" spans="2:19" ht="18" customHeight="1">
      <c r="B46" s="34"/>
      <c r="C46" s="35" t="s">
        <v>4</v>
      </c>
      <c r="D46" s="36" t="s">
        <v>39</v>
      </c>
      <c r="E46" s="8" t="str">
        <f>TEXT('14表'!E46,"0000000000")</f>
        <v>0000000005</v>
      </c>
      <c r="F46" s="8" t="str">
        <f>TEXT('14表'!F46,"0000000000")</f>
        <v>0000000000</v>
      </c>
      <c r="G46" s="7" t="str">
        <f>TEXT('14表'!G46,"0000000000")</f>
        <v>0000000000</v>
      </c>
      <c r="H46" s="7" t="str">
        <f>TEXT('14表'!H46,"0000000000")</f>
        <v>0000000000</v>
      </c>
      <c r="I46" s="7" t="str">
        <f>TEXT('14表'!I46,"0000000000")</f>
        <v>0000000002</v>
      </c>
      <c r="J46" s="7" t="str">
        <f>TEXT('14表'!J46,"0000000000")</f>
        <v>0000000000</v>
      </c>
      <c r="K46" s="7" t="str">
        <f>TEXT('14表'!K46,"0000000000")</f>
        <v>0000000002</v>
      </c>
      <c r="L46" s="7" t="str">
        <f>TEXT('14表'!L46,"0000000000")</f>
        <v>0000000000</v>
      </c>
      <c r="M46" s="7" t="str">
        <f>TEXT('14表'!M46,"0000000000")</f>
        <v>0000000001</v>
      </c>
      <c r="N46" s="7" t="str">
        <f>TEXT('14表'!N46,"0000000000")</f>
        <v>0000000000</v>
      </c>
      <c r="O46" s="8" t="str">
        <f>TEXT('14表'!O46,"0000000000")</f>
        <v>0000000000</v>
      </c>
      <c r="P46" s="8" t="str">
        <f>TEXT('14表'!P46,"0000000000")</f>
        <v>0000000000</v>
      </c>
      <c r="Q46" s="8" t="str">
        <f>TEXT('14表'!Q46,"0000000000")</f>
        <v>0000000000</v>
      </c>
      <c r="R46" s="8" t="str">
        <f>TEXT('14表'!R46,"0000000000")</f>
        <v>0000000000</v>
      </c>
      <c r="S46" s="37"/>
    </row>
    <row r="47" spans="2:19" ht="18" customHeight="1">
      <c r="B47" s="38"/>
      <c r="C47" s="35" t="s">
        <v>5</v>
      </c>
      <c r="D47" s="36" t="s">
        <v>40</v>
      </c>
      <c r="E47" s="8" t="str">
        <f>TEXT('14表'!E47,"0000000000")</f>
        <v>0000000142</v>
      </c>
      <c r="F47" s="8" t="str">
        <f>TEXT('14表'!F47,"0000000000")</f>
        <v>0000000005</v>
      </c>
      <c r="G47" s="7" t="str">
        <f>TEXT('14表'!G47,"0000000000")</f>
        <v>0000000001</v>
      </c>
      <c r="H47" s="7" t="str">
        <f>TEXT('14表'!H47,"0000000000")</f>
        <v>0000000000</v>
      </c>
      <c r="I47" s="7" t="str">
        <f>TEXT('14表'!I47,"0000000000")</f>
        <v>0000000000</v>
      </c>
      <c r="J47" s="7" t="str">
        <f>TEXT('14表'!J47,"0000000000")</f>
        <v>0000000000</v>
      </c>
      <c r="K47" s="7" t="str">
        <f>TEXT('14表'!K47,"0000000000")</f>
        <v>0000000006</v>
      </c>
      <c r="L47" s="7" t="str">
        <f>TEXT('14表'!L47,"0000000000")</f>
        <v>0000000000</v>
      </c>
      <c r="M47" s="7" t="str">
        <f>TEXT('14表'!M47,"0000000000")</f>
        <v>0000000135</v>
      </c>
      <c r="N47" s="7" t="str">
        <f>TEXT('14表'!N47,"0000000000")</f>
        <v>0000000005</v>
      </c>
      <c r="O47" s="8" t="str">
        <f>TEXT('14表'!O47,"0000000000")</f>
        <v>0000000000</v>
      </c>
      <c r="P47" s="8" t="str">
        <f>TEXT('14表'!P47,"0000000000")</f>
        <v>0000000000</v>
      </c>
      <c r="Q47" s="8" t="str">
        <f>TEXT('14表'!Q47,"0000000000")</f>
        <v>0000000000</v>
      </c>
      <c r="R47" s="8" t="str">
        <f>TEXT('14表'!R47,"0000000000")</f>
        <v>0000000000</v>
      </c>
      <c r="S47" s="37"/>
    </row>
    <row r="48" spans="2:19" ht="18" customHeight="1">
      <c r="B48" s="34"/>
      <c r="C48" s="35" t="s">
        <v>4</v>
      </c>
      <c r="D48" s="36" t="s">
        <v>41</v>
      </c>
      <c r="E48" s="8" t="str">
        <f>TEXT('14表'!E48,"0000000000")</f>
        <v>0000000000</v>
      </c>
      <c r="F48" s="8" t="str">
        <f>TEXT('14表'!F48,"0000000000")</f>
        <v>0000000000</v>
      </c>
      <c r="G48" s="7" t="str">
        <f>TEXT('14表'!G48,"0000000000")</f>
        <v>0000000000</v>
      </c>
      <c r="H48" s="7" t="str">
        <f>TEXT('14表'!H48,"0000000000")</f>
        <v>0000000000</v>
      </c>
      <c r="I48" s="7" t="str">
        <f>TEXT('14表'!I48,"0000000000")</f>
        <v>0000000000</v>
      </c>
      <c r="J48" s="7" t="str">
        <f>TEXT('14表'!J48,"0000000000")</f>
        <v>0000000000</v>
      </c>
      <c r="K48" s="7" t="str">
        <f>TEXT('14表'!K48,"0000000000")</f>
        <v>0000000000</v>
      </c>
      <c r="L48" s="7" t="str">
        <f>TEXT('14表'!L48,"0000000000")</f>
        <v>0000000000</v>
      </c>
      <c r="M48" s="7" t="str">
        <f>TEXT('14表'!M48,"0000000000")</f>
        <v>0000000000</v>
      </c>
      <c r="N48" s="7" t="str">
        <f>TEXT('14表'!N48,"0000000000")</f>
        <v>0000000000</v>
      </c>
      <c r="O48" s="8" t="str">
        <f>TEXT('14表'!O48,"0000000000")</f>
        <v>0000000000</v>
      </c>
      <c r="P48" s="8" t="str">
        <f>TEXT('14表'!P48,"0000000000")</f>
        <v>0000000000</v>
      </c>
      <c r="Q48" s="8" t="str">
        <f>TEXT('14表'!Q48,"0000000000")</f>
        <v>0000000000</v>
      </c>
      <c r="R48" s="8" t="str">
        <f>TEXT('14表'!R48,"0000000000")</f>
        <v>0000000000</v>
      </c>
      <c r="S48" s="37"/>
    </row>
    <row r="49" spans="2:19" ht="18" customHeight="1">
      <c r="B49" s="38"/>
      <c r="C49" s="35" t="s">
        <v>5</v>
      </c>
      <c r="D49" s="36" t="s">
        <v>42</v>
      </c>
      <c r="E49" s="8" t="str">
        <f>TEXT('14表'!E49,"0000000000")</f>
        <v>0000000003</v>
      </c>
      <c r="F49" s="8" t="str">
        <f>TEXT('14表'!F49,"0000000000")</f>
        <v>0000000000</v>
      </c>
      <c r="G49" s="7" t="str">
        <f>TEXT('14表'!G49,"0000000000")</f>
        <v>0000000001</v>
      </c>
      <c r="H49" s="7" t="str">
        <f>TEXT('14表'!H49,"0000000000")</f>
        <v>0000000000</v>
      </c>
      <c r="I49" s="7" t="str">
        <f>TEXT('14表'!I49,"0000000000")</f>
        <v>0000000000</v>
      </c>
      <c r="J49" s="7" t="str">
        <f>TEXT('14表'!J49,"0000000000")</f>
        <v>0000000000</v>
      </c>
      <c r="K49" s="7" t="str">
        <f>TEXT('14表'!K49,"0000000000")</f>
        <v>0000000000</v>
      </c>
      <c r="L49" s="7" t="str">
        <f>TEXT('14表'!L49,"0000000000")</f>
        <v>0000000000</v>
      </c>
      <c r="M49" s="7" t="str">
        <f>TEXT('14表'!M49,"0000000000")</f>
        <v>0000000002</v>
      </c>
      <c r="N49" s="7" t="str">
        <f>TEXT('14表'!N49,"0000000000")</f>
        <v>0000000000</v>
      </c>
      <c r="O49" s="8" t="str">
        <f>TEXT('14表'!O49,"0000000000")</f>
        <v>0000000000</v>
      </c>
      <c r="P49" s="8" t="str">
        <f>TEXT('14表'!P49,"0000000000")</f>
        <v>0000000000</v>
      </c>
      <c r="Q49" s="8" t="str">
        <f>TEXT('14表'!Q49,"0000000000")</f>
        <v>0000000000</v>
      </c>
      <c r="R49" s="8" t="str">
        <f>TEXT('14表'!R49,"0000000000")</f>
        <v>0000000000</v>
      </c>
      <c r="S49" s="37"/>
    </row>
    <row r="50" spans="2:19" ht="18" customHeight="1">
      <c r="B50" s="34"/>
      <c r="C50" s="35" t="s">
        <v>4</v>
      </c>
      <c r="D50" s="36" t="s">
        <v>43</v>
      </c>
      <c r="E50" s="8" t="str">
        <f>TEXT('14表'!E50,"0000000000")</f>
        <v>0000000000</v>
      </c>
      <c r="F50" s="8" t="str">
        <f>TEXT('14表'!F50,"0000000000")</f>
        <v>0000000000</v>
      </c>
      <c r="G50" s="7" t="str">
        <f>TEXT('14表'!G50,"0000000000")</f>
        <v>0000000000</v>
      </c>
      <c r="H50" s="7" t="str">
        <f>TEXT('14表'!H50,"0000000000")</f>
        <v>0000000000</v>
      </c>
      <c r="I50" s="7" t="str">
        <f>TEXT('14表'!I50,"0000000000")</f>
        <v>0000000000</v>
      </c>
      <c r="J50" s="7" t="str">
        <f>TEXT('14表'!J50,"0000000000")</f>
        <v>0000000000</v>
      </c>
      <c r="K50" s="7" t="str">
        <f>TEXT('14表'!K50,"0000000000")</f>
        <v>0000000000</v>
      </c>
      <c r="L50" s="7" t="str">
        <f>TEXT('14表'!L50,"0000000000")</f>
        <v>0000000000</v>
      </c>
      <c r="M50" s="7" t="str">
        <f>TEXT('14表'!M50,"0000000000")</f>
        <v>0000000000</v>
      </c>
      <c r="N50" s="7" t="str">
        <f>TEXT('14表'!N50,"0000000000")</f>
        <v>0000000000</v>
      </c>
      <c r="O50" s="8" t="str">
        <f>TEXT('14表'!O50,"0000000000")</f>
        <v>0000000000</v>
      </c>
      <c r="P50" s="8" t="str">
        <f>TEXT('14表'!P50,"0000000000")</f>
        <v>0000000000</v>
      </c>
      <c r="Q50" s="8" t="str">
        <f>TEXT('14表'!Q50,"0000000000")</f>
        <v>0000000000</v>
      </c>
      <c r="R50" s="8" t="str">
        <f>TEXT('14表'!R50,"0000000000")</f>
        <v>0000000000</v>
      </c>
      <c r="S50" s="37"/>
    </row>
    <row r="51" spans="2:19" ht="18" customHeight="1">
      <c r="B51" s="48"/>
      <c r="C51" s="54" t="s">
        <v>5</v>
      </c>
      <c r="D51" s="57" t="s">
        <v>44</v>
      </c>
      <c r="E51" s="59" t="str">
        <f>TEXT('14表'!E51,"0000000000")</f>
        <v>0000000071</v>
      </c>
      <c r="F51" s="59" t="str">
        <f>TEXT('14表'!F51,"0000000000")</f>
        <v>0000000004</v>
      </c>
      <c r="G51" s="60" t="str">
        <f>TEXT('14表'!G51,"0000000000")</f>
        <v>0000000014</v>
      </c>
      <c r="H51" s="60" t="str">
        <f>TEXT('14表'!H51,"0000000000")</f>
        <v>0000000000</v>
      </c>
      <c r="I51" s="60" t="str">
        <f>TEXT('14表'!I51,"0000000000")</f>
        <v>0000000017</v>
      </c>
      <c r="J51" s="60" t="str">
        <f>TEXT('14表'!J51,"0000000000")</f>
        <v>0000000001</v>
      </c>
      <c r="K51" s="60" t="str">
        <f>TEXT('14表'!K51,"0000000000")</f>
        <v>0000000025</v>
      </c>
      <c r="L51" s="60" t="str">
        <f>TEXT('14表'!L51,"0000000000")</f>
        <v>0000000002</v>
      </c>
      <c r="M51" s="60" t="str">
        <f>TEXT('14表'!M51,"0000000000")</f>
        <v>0000000015</v>
      </c>
      <c r="N51" s="60" t="str">
        <f>TEXT('14表'!N51,"0000000000")</f>
        <v>0000000001</v>
      </c>
      <c r="O51" s="59" t="str">
        <f>TEXT('14表'!O51,"0000000000")</f>
        <v>0000000000</v>
      </c>
      <c r="P51" s="59" t="str">
        <f>TEXT('14表'!P51,"0000000000")</f>
        <v>0000000000</v>
      </c>
      <c r="Q51" s="59" t="str">
        <f>TEXT('14表'!Q51,"0000000000")</f>
        <v>0000000000</v>
      </c>
      <c r="R51" s="59" t="str">
        <f>TEXT('14表'!R51,"0000000000")</f>
        <v>0000000000</v>
      </c>
      <c r="S51" s="37"/>
    </row>
    <row r="52" spans="2:19" ht="18" customHeight="1">
      <c r="B52" s="111"/>
      <c r="C52" s="35" t="s">
        <v>4</v>
      </c>
      <c r="D52" s="57" t="s">
        <v>56</v>
      </c>
      <c r="E52" s="59" t="str">
        <f>TEXT('14表'!E52,"0000000000")</f>
        <v>0000000001</v>
      </c>
      <c r="F52" s="59" t="str">
        <f>TEXT('14表'!F52,"0000000000")</f>
        <v>0000000000</v>
      </c>
      <c r="G52" s="60" t="str">
        <f>TEXT('14表'!G52,"0000000000")</f>
        <v>0000000001</v>
      </c>
      <c r="H52" s="60" t="str">
        <f>TEXT('14表'!H52,"0000000000")</f>
        <v>0000000000</v>
      </c>
      <c r="I52" s="60" t="str">
        <f>TEXT('14表'!I52,"0000000000")</f>
        <v>0000000000</v>
      </c>
      <c r="J52" s="60" t="str">
        <f>TEXT('14表'!J52,"0000000000")</f>
        <v>0000000000</v>
      </c>
      <c r="K52" s="60" t="str">
        <f>TEXT('14表'!K52,"0000000000")</f>
        <v>0000000000</v>
      </c>
      <c r="L52" s="60" t="str">
        <f>TEXT('14表'!L52,"0000000000")</f>
        <v>0000000000</v>
      </c>
      <c r="M52" s="60" t="str">
        <f>TEXT('14表'!M52,"0000000000")</f>
        <v>0000000000</v>
      </c>
      <c r="N52" s="60" t="str">
        <f>TEXT('14表'!N52,"0000000000")</f>
        <v>0000000000</v>
      </c>
      <c r="O52" s="59" t="str">
        <f>TEXT('14表'!O52,"0000000000")</f>
        <v>0000000000</v>
      </c>
      <c r="P52" s="59" t="str">
        <f>TEXT('14表'!P52,"0000000000")</f>
        <v>0000000000</v>
      </c>
      <c r="Q52" s="59" t="str">
        <f>TEXT('14表'!Q52,"0000000000")</f>
        <v>0000000000</v>
      </c>
      <c r="R52" s="59" t="str">
        <f>TEXT('14表'!R52,"0000000000")</f>
        <v>0000000000</v>
      </c>
      <c r="S52" s="37"/>
    </row>
    <row r="53" spans="2:19" ht="18" customHeight="1" thickBot="1">
      <c r="B53" s="112"/>
      <c r="C53" s="51" t="s">
        <v>5</v>
      </c>
      <c r="D53" s="52" t="s">
        <v>57</v>
      </c>
      <c r="E53" s="59" t="str">
        <f>TEXT('14表'!E53,"0000000000")</f>
        <v>0000000006</v>
      </c>
      <c r="F53" s="59" t="str">
        <f>TEXT('14表'!F53,"0000000000")</f>
        <v>0000000000</v>
      </c>
      <c r="G53" s="60" t="str">
        <f>TEXT('14表'!G53,"0000000000")</f>
        <v>0000000006</v>
      </c>
      <c r="H53" s="60" t="str">
        <f>TEXT('14表'!H53,"0000000000")</f>
        <v>0000000000</v>
      </c>
      <c r="I53" s="60" t="str">
        <f>TEXT('14表'!I53,"0000000000")</f>
        <v>0000000000</v>
      </c>
      <c r="J53" s="60" t="str">
        <f>TEXT('14表'!J53,"0000000000")</f>
        <v>0000000000</v>
      </c>
      <c r="K53" s="60" t="str">
        <f>TEXT('14表'!K53,"0000000000")</f>
        <v>0000000000</v>
      </c>
      <c r="L53" s="60" t="str">
        <f>TEXT('14表'!L53,"0000000000")</f>
        <v>0000000000</v>
      </c>
      <c r="M53" s="60" t="str">
        <f>TEXT('14表'!M53,"0000000000")</f>
        <v>0000000000</v>
      </c>
      <c r="N53" s="60" t="str">
        <f>TEXT('14表'!N53,"0000000000")</f>
        <v>0000000000</v>
      </c>
      <c r="O53" s="59" t="str">
        <f>TEXT('14表'!O53,"0000000000")</f>
        <v>0000000000</v>
      </c>
      <c r="P53" s="59" t="str">
        <f>TEXT('14表'!P53,"0000000000")</f>
        <v>0000000000</v>
      </c>
      <c r="Q53" s="59" t="str">
        <f>TEXT('14表'!Q53,"0000000000")</f>
        <v>0000000000</v>
      </c>
      <c r="R53" s="59" t="str">
        <f>TEXT('14表'!R53,"0000000000")</f>
        <v>0000000000</v>
      </c>
      <c r="S53" s="37"/>
    </row>
    <row r="54" spans="2:19" ht="18" customHeight="1">
      <c r="B54" s="48"/>
      <c r="C54" s="39" t="s">
        <v>4</v>
      </c>
      <c r="D54" s="110" t="s">
        <v>116</v>
      </c>
      <c r="E54" s="63" t="str">
        <f>TEXT('14表'!E54,"0000000000")</f>
        <v>0000000106</v>
      </c>
      <c r="F54" s="63" t="str">
        <f>TEXT('14表'!F54,"0000000000")</f>
        <v>0000000009</v>
      </c>
      <c r="G54" s="63" t="str">
        <f>TEXT('14表'!G54,"0000000000")</f>
        <v>0000000064</v>
      </c>
      <c r="H54" s="63" t="str">
        <f>TEXT('14表'!H54,"0000000000")</f>
        <v>0000000005</v>
      </c>
      <c r="I54" s="63" t="str">
        <f>TEXT('14表'!I54,"0000000000")</f>
        <v>0000000012</v>
      </c>
      <c r="J54" s="63" t="str">
        <f>TEXT('14表'!J54,"0000000000")</f>
        <v>0000000000</v>
      </c>
      <c r="K54" s="63" t="str">
        <f>TEXT('14表'!K54,"0000000000")</f>
        <v>0000000017</v>
      </c>
      <c r="L54" s="63" t="str">
        <f>TEXT('14表'!L54,"0000000000")</f>
        <v>0000000002</v>
      </c>
      <c r="M54" s="63" t="str">
        <f>TEXT('14表'!M54,"0000000000")</f>
        <v>0000000008</v>
      </c>
      <c r="N54" s="63" t="str">
        <f>TEXT('14表'!N54,"0000000000")</f>
        <v>0000000001</v>
      </c>
      <c r="O54" s="63" t="str">
        <f>TEXT('14表'!O54,"0000000000")</f>
        <v>0000000002</v>
      </c>
      <c r="P54" s="63" t="str">
        <f>TEXT('14表'!P54,"0000000000")</f>
        <v>0000000001</v>
      </c>
      <c r="Q54" s="63" t="str">
        <f>TEXT('14表'!Q54,"0000000000")</f>
        <v>0000000003</v>
      </c>
      <c r="R54" s="63" t="str">
        <f>TEXT('14表'!R54,"0000000000")</f>
        <v>0000000000</v>
      </c>
      <c r="S54" s="37"/>
    </row>
    <row r="55" spans="2:19" ht="18" customHeight="1">
      <c r="B55" s="38"/>
      <c r="C55" s="35" t="s">
        <v>5</v>
      </c>
      <c r="D55" s="36" t="s">
        <v>117</v>
      </c>
      <c r="E55" s="8" t="str">
        <f>TEXT('14表'!E55,"0000000000")</f>
        <v>0000003014</v>
      </c>
      <c r="F55" s="8" t="str">
        <f>TEXT('14表'!F55,"0000000000")</f>
        <v>0000000214</v>
      </c>
      <c r="G55" s="8" t="str">
        <f>TEXT('14表'!G55,"0000000000")</f>
        <v>0000001160</v>
      </c>
      <c r="H55" s="8" t="str">
        <f>TEXT('14表'!H55,"0000000000")</f>
        <v>0000000109</v>
      </c>
      <c r="I55" s="8" t="str">
        <f>TEXT('14表'!I55,"0000000000")</f>
        <v>0000000444</v>
      </c>
      <c r="J55" s="8" t="str">
        <f>TEXT('14表'!J55,"0000000000")</f>
        <v>0000000032</v>
      </c>
      <c r="K55" s="8" t="str">
        <f>TEXT('14表'!K55,"0000000000")</f>
        <v>0000000470</v>
      </c>
      <c r="L55" s="8" t="str">
        <f>TEXT('14表'!L55,"0000000000")</f>
        <v>0000000026</v>
      </c>
      <c r="M55" s="8" t="str">
        <f>TEXT('14表'!M55,"0000000000")</f>
        <v>0000000686</v>
      </c>
      <c r="N55" s="8" t="str">
        <f>TEXT('14表'!N55,"0000000000")</f>
        <v>0000000021</v>
      </c>
      <c r="O55" s="8" t="str">
        <f>TEXT('14表'!O55,"0000000000")</f>
        <v>0000000133</v>
      </c>
      <c r="P55" s="8" t="str">
        <f>TEXT('14表'!P55,"0000000000")</f>
        <v>0000000013</v>
      </c>
      <c r="Q55" s="8" t="str">
        <f>TEXT('14表'!Q55,"0000000000")</f>
        <v>0000000121</v>
      </c>
      <c r="R55" s="8" t="str">
        <f>TEXT('14表'!R55,"0000000000")</f>
        <v>0000000013</v>
      </c>
      <c r="S55" s="37"/>
    </row>
    <row r="56" ht="12">
      <c r="C56" s="40"/>
    </row>
    <row r="57" spans="2:3" ht="13.5">
      <c r="B57" s="41" t="s">
        <v>51</v>
      </c>
      <c r="C57" s="40"/>
    </row>
    <row r="58" spans="2:9" ht="12">
      <c r="B58" s="66" t="s">
        <v>74</v>
      </c>
      <c r="C58" s="67"/>
      <c r="D58" s="66"/>
      <c r="E58" s="66"/>
      <c r="F58" s="66"/>
      <c r="G58" s="66"/>
      <c r="H58" s="66"/>
      <c r="I58" s="66"/>
    </row>
    <row r="59" spans="2:9" ht="12">
      <c r="B59" s="66" t="s">
        <v>75</v>
      </c>
      <c r="C59" s="67"/>
      <c r="D59" s="66"/>
      <c r="E59" s="66"/>
      <c r="F59" s="66"/>
      <c r="G59" s="66"/>
      <c r="H59" s="66"/>
      <c r="I59" s="66"/>
    </row>
    <row r="60" spans="2:10" ht="12">
      <c r="B60" s="66" t="s">
        <v>76</v>
      </c>
      <c r="C60" s="67"/>
      <c r="D60" s="66"/>
      <c r="E60" s="66"/>
      <c r="F60" s="66"/>
      <c r="G60" s="66"/>
      <c r="H60" s="66"/>
      <c r="I60" s="66"/>
      <c r="J60" s="113"/>
    </row>
    <row r="61" spans="2:9" ht="12">
      <c r="B61" s="66" t="s">
        <v>77</v>
      </c>
      <c r="C61" s="66"/>
      <c r="D61" s="66"/>
      <c r="E61" s="66"/>
      <c r="F61" s="66"/>
      <c r="G61" s="66"/>
      <c r="H61" s="66"/>
      <c r="I61" s="66"/>
    </row>
    <row r="62" spans="2:9" ht="12">
      <c r="B62" s="66" t="s">
        <v>78</v>
      </c>
      <c r="C62" s="66"/>
      <c r="D62" s="66"/>
      <c r="E62" s="66"/>
      <c r="F62" s="66"/>
      <c r="G62" s="66"/>
      <c r="H62" s="66"/>
      <c r="I62" s="66"/>
    </row>
    <row r="66" s="72" customFormat="1" ht="12">
      <c r="B66" s="72" t="str">
        <f>CONCATENATE(B6,C6,E12,F12,G12,H12,I12,J12,K12,L12,M12,N12,O12,P12,Q12,R12)&amp;CONCATENATE(E13,F13,G13,H13,I13,J13,K13,L13,M13,N13,O13,P13,Q13,R13)&amp;CONCATENATE(E14,F14,G14,H14,I14,J14,K14,L14,M14,N14,O14,P14,Q14,R14)&amp;CONCATENATE(E15,F15,G15,H15,I15,J15,K15,L15,M15,N15,O15,P15,Q15,R15)&amp;CONCATENATE(E16,F16,G16,H16,I16,J16,K16,L16,M16,N16,O16,P16,Q16,R16)&amp;CONCATENATE(E17,F17,G17,H17,I17,J17,K17,L17,M17,N17,O17,P17,Q17,R17)&amp;CONCATENATE(E18,F18,G18,H18,I18,J18,K18,L18,M18,N18,O18,P18,Q18,R18)&amp;CONCATENATE(E19,F19,G19,H19,I19,J19,K19,L19,M19,N19,O19,P19,Q19,R19)&amp;CONCATENATE(E20,F20,G20,H20,I20,J20,K20,L20,M20,N20,O20,P20,Q20,R20)&amp;CONCATENATE(E21,F21,G21,H21,I21,J21,K21,L21,M21,N21,O21,P21,Q21,R21)</f>
        <v>3000140000000000000040000000000000000000300000000000000000000000000000000000000010000000000000000000000000000000000000000000000000000000000000000000000000000019200000000170000000076000000000400000000580000000005000000001300000000010000000009000000000100000000260000000005000000001000000000010000000000000000000000000000000000000000000000000000000000000000000000000000000000000000000000000000000000000000000000000000000000000000000000000000000000000001000000000000000000000000000000000000000100000000000000000000000000000000000000000000000000000000000000000000000000000000000000001000000000000000000000000000000000000000030000000000000000000300000000000000000001000000000000000000000000000000000000000300000000000000000171000000001100000000050000000000000000005000000000000000000021000000000000000000360000000003000000000100000000000000000058000000000800000000100000000000000000000000000000000000000003000000000000000000030000000000000000000100000000000000000000000000000000000000030000000000000000017000000000110000000005000000000000000000500000000000000000002100000000000000000036000000000300000000000000000000000000005800000000080000000000000000000000000000000000000000000000000000000000000000000000000000000000000000000000000000000000000000000000000000000000000000000000000000010000000000000000000000000000000000000000000000000000000000000000000000000000000000000000000000000001000000000000000000000000000000</v>
      </c>
    </row>
    <row r="67" s="72" customFormat="1" ht="12">
      <c r="B67" s="73" t="str">
        <f>CONCATENATE(E22,F22,G22,H22,I22,J22,K22,L22,M22,N22,O22,P22,Q22,R22)&amp;CONCATENATE(E23,F23,G23,H23,I23,J23,K23,L23,M23,N23,O23,P23,Q23,R23)&amp;CONCATENATE(E24,F24,G24,H24,I24,J24,K24,L24,M24,N24,O24,P24,Q24,R24)&amp;CONCATENATE(E25,F25,G25,H25,I25,J25,K25,L25,M25,N25,O25,P25,Q25,R25)&amp;CONCATENATE(E26,F26,G26,H26,I26,J26,K26,L26,M26,N26,O26,P26,Q26,R26)&amp;CONCATENATE(E27,F27,G27,H27,I27,J27,K27,L27,M27,N27,O27,P27,Q27,R27)&amp;CONCATENATE(E28,F28,G28,H28,I28,J28,K28,L28,M28,N28,O28,P28,Q28,R28)&amp;CONCATENATE(E29,F29,G29,H29,I29,J29,K29,L29,M29,N29,O29,P29,Q29,R29)&amp;CONCATENATE(E30,F30,G30,H30,I30,J30,K30,L30,M30,N30,O30,P30,Q30,R30)&amp;CONCATENATE(E31,F31,G31,H31,I31,J31,K31,L31,M31,N31,O31,P31,Q31,R31)</f>
        <v>00000000000000000000000000000000000000000000000000000000000000000000000000000000000000000000000000000000000000000000000000000000000000000000000000004200000000060000000001000000000000000000010000000000000000002300000000040000000017000000000200000000000000000000000000000000000000000000000067000000000600000000470000000002000000000700000000000000000008000000000200000000030000000001000000000200000000010000000000000000000000000014720000000072000000033600000000190000000312000000002500000002660000000009000000039900000000070000000106000000000800000000530000000004000000003200000000030000000021000000000100000000050000000000000000000400000000010000000002000000000100000000000000000000000000000000000000000000000559000000004000000002040000000015000000017500000000170000000081000000000400000000410000000001000000002900000000000000000029000000000300000000190000000000000000001400000000000000000002000000000000000000020000000000000000000100000000000000000000000000000000000000000000000000000000076700000000260000000078000000000200000000860000000006000000016400000000040000000356000000000600000000590000000007000000002400000000010000000005000000000200000000020000000000000000000000000000000000000001000000000100000000000000000000000000000200000000010000000000000000000000000001330000000006000000004400000000020000000049000000000200000000210000000001000000000200000000000000000017000000000100000000000000000000</v>
      </c>
    </row>
    <row r="68" s="72" customFormat="1" ht="12">
      <c r="B68" s="73" t="str">
        <f>CONCATENATE(E32,F32,G32,H32,I32,J32,K32,L32,M32,N32,O32,P32,Q32,R32)&amp;CONCATENATE(E33,F33,G33,H33,I33,J33,K33,L33,M33,N33,O33,P33,Q33,R33)&amp;CONCATENATE(E34,F34,G34,H34,I34,J34,K34,L34,M34,N34,O34,P34,Q34,R34)&amp;CONCATENATE(E35,F35,G35,H35,I35,J35,K35,L35,M35,N35,O35,P35,Q35,R35)&amp;CONCATENATE(E36,F36,G36,H36,I36,J36,K36,L36,M36,N36,O36,P36,Q36,R36)&amp;CONCATENATE(E37,F37,G37,H37,I37,J37,K37,L37,M37,N37,O37,P37,Q37,R37)&amp;CONCATENATE(E38,F38,G38,H38,I38,J38,K38,L38,M38,N38,O38,P38,Q38,R38)&amp;CONCATENATE(E39,F39,G39,H39,I39,J39,K39,L39,M39,N39,O39,P39,Q39,R39)&amp;CONCATENATE(E40,F40,G40,H40,I40,J40,K40,L40,M40,N40,O40,P40,Q40,R40)&amp;CONCATENATE(E41,F41,G41,H41,I41,J41,K41,L41,M41,N41,O41,P41,Q41,R41)</f>
        <v>00000000110000000001000000001000000000010000000000000000000000000000010000000000000000000000000000000000000000000000000000000000000000000000000000001300000000000000000010000000000000000000020000000000000000000000000000000000000000000000000000000000010000000000000000000000000000000000000001000000000000000000010000000000000000000000000000000000000000000000000000000000000000000000000000000000000000000000000000000000000000000000050000000000000000000300000000000000000001000000000000000000000000000000000000000000000000000000000001000000000000000000000000000000000000001000000000010000000009000000000100000000000000000000000000000100000000000000000000000000000000000000000000000000000000000000000000000000000008000000000000000000070000000000000000000100000000000000000000000000000000000000000000000000000000000000000000000000000000000000000000000000250000000003000000001400000000030000000002000000000000000000050000000000000000000400000000000000000000000000000000000000000000000000000000113700000001080000000742000000008600000000230000000002000000014700000000120000000225000000000800000000000000000000000000000000000000000000000012000000000100000000070000000001000000000000000000000000000003000000000000000000020000000000000000000000000000000000000000000000000000000006080000000068000000047000000000640000000004000000000100000000750000000003000000005900000000000000000000000000000000000000000000000000</v>
      </c>
    </row>
    <row r="69" s="72" customFormat="1" ht="12">
      <c r="B69" s="73" t="str">
        <f>CONCATENATE(E42,F42,G42,H42,I42,J42,K42,L42,M42,N42,O42,P42,Q42,R42)&amp;CONCATENATE(E43,F43,G43,H43,I43,J43,K43,L43,M43,N43,O43,P43,Q43,R43)&amp;CONCATENATE(E44,F44,G44,H44,I44,J44,K44,L44,M44,N44,O44,P44,Q44,R44)&amp;CONCATENATE(E45,F45,G45,H45,I45,J45,K45,L45,M45,N45,O45,P45,Q45,R45)&amp;CONCATENATE(E46,F46,G46,H46,I46,J46,K46,L46,M46,N46,O46,P46,Q46,R46)&amp;CONCATENATE(E47,F47,G47,H47,I47,J47,K47,L47,M47,N47,O47,P47,Q47,R47)&amp;CONCATENATE(E48,F48,G48,H48,I48,J48,K48,L48,M48,N48,O48,P48,Q48,R48)&amp;CONCATENATE(E49,F49,G49,H49,I49,J49,K49,L49,M49,N49,O49,P49,Q49,R49)&amp;CONCATENATE(E50,F50,G50,H50,I50,J50,K50,L50,M50,N50,O50,P50,Q50,R50)&amp;CONCATENATE(E51,F51,G51,H51,I51,J51,K51,L51,M51,N51,O51,P51,Q51,R51)&amp;CONCATENATE(E52,F52,G52,H52,I52,J52,K52,L52,M52,N52,O52,P52,Q52,R52)&amp;CONCATENATE(E53,F53,G53,H53,I53,J53,K53,L53,M53,N53,O53,P53,Q53,R53)&amp;CONCATENATE(E54,F54,G54,H54,I54,J54,K54,L54,M54,N54,O54,P54,Q54,R54)&amp;CONCATENATE(E55,F55,G55,H55,I55,J55,K55,L55,M55,N55,O55,P55,Q55,R55)</f>
        <v>0000000001000000000000000000010000000000000000000000000000000000000000000000000000000000000000000000000000000000000000000000000000000000000000000002580000000027000000024500000000220000000000000000000000000000120000000004000000000100000000010000000000000000000000000000000000000000000000000600000000020000000005000000000200000000000000000000000000000000000000000000000001000000000000000000000000000000000000000000000000000000000049000000000400000000050000000000000000000200000000000000000029000000000300000000130000000001000000000000000000000000000000000000000000000000050000000000000000000000000000000000000002000000000000000000020000000000000000000100000000000000000000000000000000000000000000000000000000014200000000050000000001000000000000000000000000000000000000000600000000000000000135000000000500000000000000000000000000000000000000000000000000000000000000000000000000000000000000000000000000000000000000000000000000000000000000000000000000000000000000000000000000000000000000000000030000000000000000000100000000000000000000000000000000000000000000000000000000000200000000000000000000000000000000000000000000000000000000000000000000000000000000000000000000000000000000000000000000000000000000000000000000000000000000000000000000000000000000000000000000000000000071000000000400000000140000000000000000001700000000010000000025000000000200000000150000000001000000000000000000000000000000000000000000000000010000000000000000000100000000000000000000000000000000000000000000000000000000000000000000000000000000000000000000000000000000000000000000000600000000000000000006000000000000000000000000000000000000000000000000000000000000000000000000000000000000000000000000000000000000000000000106000000000900000000640000000005000000001200000000000000000017000000000200000000080000000001000000000200000000010000000003000000000000000030140000000214000000116000000001090000000444000000003200000004700000000026000000068600000000210000000133000000001300000001210000000013</v>
      </c>
    </row>
    <row r="72" ht="16.5" customHeight="1">
      <c r="B72" s="71">
        <f>LEN(A1)</f>
        <v>6171</v>
      </c>
    </row>
    <row r="73" ht="16.5" customHeight="1">
      <c r="B73" s="10">
        <f>LEN(B66)</f>
        <v>1411</v>
      </c>
    </row>
    <row r="74" ht="16.5" customHeight="1">
      <c r="B74" s="10">
        <f>LEN(B67)</f>
        <v>1400</v>
      </c>
    </row>
    <row r="75" ht="16.5" customHeight="1">
      <c r="B75" s="10">
        <f>LEN(B68)</f>
        <v>1400</v>
      </c>
    </row>
    <row r="76" ht="16.5" customHeight="1">
      <c r="B76" s="10">
        <f>LEN(B69)</f>
        <v>1960</v>
      </c>
    </row>
  </sheetData>
  <sheetProtection selectLockedCells="1"/>
  <dataValidations count="1">
    <dataValidation allowBlank="1" showInputMessage="1" showErrorMessage="1" imeMode="off" sqref="C6"/>
  </dataValidation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有澤佳彦</cp:lastModifiedBy>
  <cp:lastPrinted>2019-09-10T04:40:17Z</cp:lastPrinted>
  <dcterms:created xsi:type="dcterms:W3CDTF">2005-10-12T01:29:33Z</dcterms:created>
  <dcterms:modified xsi:type="dcterms:W3CDTF">2019-09-10T04:40:24Z</dcterms:modified>
  <cp:category/>
  <cp:version/>
  <cp:contentType/>
  <cp:contentStatus/>
</cp:coreProperties>
</file>