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firstSheet="2" activeTab="3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'全体行政コスト計算書'!$B$1:$P$41</definedName>
    <definedName name="_xlnm.Print_Area" localSheetId="3">'全体資金収支計算書'!$B$1:$O$60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<sst xmlns="http://schemas.openxmlformats.org/spreadsheetml/2006/main" count="521" uniqueCount="340">
  <si>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</si>
  <si>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</si>
  <si>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</si>
  <si>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</si>
  <si>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</si>
  <si>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</si>
  <si>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</si>
  <si>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</si>
  <si>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</si>
  <si>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</si>
  <si>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</si>
  <si>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</si>
  <si>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</si>
  <si>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</si>
  <si>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</si>
  <si>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</si>
  <si>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</si>
  <si>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</si>
  <si>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</si>
  <si>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</si>
  <si>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</si>
  <si>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</si>
  <si>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</si>
  <si>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</si>
  <si>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</si>
  <si>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</si>
  <si>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</si>
  <si>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</si>
  <si>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</si>
  <si>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</si>
  <si>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</si>
  <si>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</si>
  <si>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</si>
  <si>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</si>
  <si>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</si>
  <si>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</si>
  <si>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</si>
  <si>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</si>
  <si>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</si>
  <si>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</si>
  <si>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</si>
  <si>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</si>
  <si>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</si>
  <si>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</si>
  <si>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</si>
  <si>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</si>
  <si>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</si>
  <si>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</si>
  <si>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</si>
  <si>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</si>
  <si>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</si>
  <si>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</si>
  <si>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</si>
  <si>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</si>
  <si>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</si>
  <si>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</si>
  <si>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</si>
  <si>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</si>
  <si>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</si>
  <si>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</si>
  <si>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</si>
  <si>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</si>
  <si>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</si>
  <si>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</si>
  <si>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</si>
  <si>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</si>
  <si>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</si>
  <si>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</si>
  <si>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</si>
  <si>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</si>
  <si>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</si>
  <si>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</si>
  <si>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</si>
  <si>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</si>
  <si>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</si>
  <si>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</si>
  <si>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</si>
  <si>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</si>
  <si>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</si>
  <si>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</si>
  <si>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</si>
  <si>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</si>
  <si>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</si>
  <si>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</si>
  <si>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</si>
  <si>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</si>
  <si>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</si>
  <si>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</si>
  <si>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</si>
  <si>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</si>
  <si>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</si>
  <si>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</si>
  <si>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</si>
  <si>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</si>
  <si>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</si>
  <si>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</si>
  <si>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</si>
  <si>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</si>
  <si>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</si>
  <si>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</si>
  <si>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</si>
  <si>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</si>
  <si>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</si>
  <si>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</si>
  <si>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</si>
  <si>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</si>
  <si>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</si>
  <si>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</si>
  <si>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</si>
  <si>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</si>
  <si>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</si>
  <si>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</si>
  <si>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</si>
  <si>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</si>
  <si>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</si>
  <si>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</si>
  <si>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</si>
  <si>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</si>
  <si>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</si>
  <si>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</si>
  <si>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</si>
  <si>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</si>
  <si>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</si>
  <si>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</si>
  <si>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</si>
  <si>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</si>
  <si>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</si>
  <si>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</si>
  <si>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</si>
  <si>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</si>
  <si>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</si>
  <si>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</si>
  <si>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</si>
  <si>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</si>
  <si>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</si>
  <si>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</si>
  <si>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</si>
  <si>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</si>
  <si>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</si>
  <si>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</si>
  <si>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</si>
  <si>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</si>
  <si>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</si>
  <si>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</si>
  <si>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</si>
  <si>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</si>
  <si>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</si>
  <si>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</si>
  <si>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</si>
  <si>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</si>
  <si>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</si>
  <si>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</si>
  <si>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</si>
  <si>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</si>
  <si>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</si>
  <si>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</si>
  <si>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</si>
  <si>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</si>
  <si>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</si>
  <si>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</si>
  <si>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</si>
  <si>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</si>
  <si>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</si>
  <si>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</si>
  <si>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</si>
  <si>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</si>
  <si>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</si>
  <si>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</si>
  <si>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</si>
  <si>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</si>
  <si>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</si>
  <si>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</si>
  <si>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</si>
  <si>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</si>
  <si>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</si>
  <si>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</si>
  <si>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</si>
  <si>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</si>
  <si>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</si>
  <si>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</si>
  <si>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</si>
  <si>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</si>
  <si>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</si>
  <si>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</si>
  <si>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</si>
  <si>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</si>
  <si>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</si>
  <si>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</si>
  <si>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</si>
  <si>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</si>
  <si>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</si>
  <si>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</si>
  <si>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</si>
  <si>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</si>
  <si>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</si>
  <si>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</si>
  <si>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</si>
  <si>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</si>
  <si>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</si>
  <si>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</si>
  <si>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</si>
  <si>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</si>
  <si>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</si>
  <si>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</si>
  <si>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</si>
  <si>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</si>
  <si>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</si>
  <si>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</si>
  <si>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</si>
  <si>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</si>
  <si>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</si>
  <si>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</si>
  <si>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</si>
  <si>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</si>
  <si>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</si>
  <si>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</si>
  <si>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</si>
  <si>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</si>
  <si>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</si>
  <si>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</si>
  <si>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</si>
  <si>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</si>
  <si>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</si>
  <si>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</si>
  <si>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</si>
  <si>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</si>
  <si>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</si>
  <si>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</si>
  <si>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</si>
  <si>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</si>
  <si>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</si>
  <si>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</si>
  <si>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</si>
  <si>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</si>
  <si>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</si>
  <si>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</si>
  <si>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</si>
  <si>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</si>
  <si>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</si>
  <si>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</si>
  <si>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</si>
  <si>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</si>
  <si>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</si>
  <si>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</si>
  <si>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</si>
  <si>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</si>
  <si>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</si>
  <si>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</si>
  <si>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</si>
  <si>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</si>
  <si>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</si>
  <si>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</si>
  <si>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</si>
  <si>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</si>
  <si>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</si>
  <si>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</si>
  <si>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</si>
  <si>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</si>
  <si>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</si>
  <si>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</si>
  <si>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</si>
  <si>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</si>
  <si>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</si>
  <si>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</si>
  <si>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</si>
  <si>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</si>
  <si>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</si>
  <si>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</si>
  <si>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</si>
  <si>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</si>
  <si>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</si>
  <si>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</si>
  <si>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</si>
  <si>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</si>
  <si>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</si>
  <si>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</si>
  <si>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</si>
  <si>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</si>
  <si>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</si>
  <si>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</si>
  <si>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</si>
  <si>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</si>
  <si>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</si>
  <si>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</si>
  <si>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</si>
  <si>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</si>
  <si>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</si>
  <si>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</si>
  <si>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</si>
  <si>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</si>
  <si>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</si>
  <si>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</si>
  <si>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</si>
  <si>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</si>
  <si>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</si>
  <si>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</si>
  <si>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</si>
  <si>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</si>
  <si>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</si>
  <si>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</si>
  <si>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</si>
  <si>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</si>
  <si>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</si>
  <si>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</si>
  <si>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</si>
  <si>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</si>
  <si>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</si>
  <si>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</si>
  <si>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</si>
  <si>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</si>
  <si>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</si>
  <si>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</si>
  <si>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</si>
  <si>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</si>
  <si>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</si>
  <si>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</si>
  <si>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</si>
  <si>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</si>
  <si>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</si>
  <si>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</si>
  <si>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</si>
  <si>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</si>
  <si>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</si>
  <si>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</si>
  <si>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</si>
  <si>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</si>
  <si>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</si>
  <si>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</si>
  <si>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</si>
  <si>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自　平成２９年４月１日　</t>
  </si>
  <si>
    <t>至　平成３０年３月３１日</t>
  </si>
  <si>
    <t>-</t>
  </si>
  <si>
    <t>（平成３０年３月３１日現在）</t>
  </si>
  <si>
    <t>地方債等</t>
  </si>
  <si>
    <t>1年内償還予定地方債等</t>
  </si>
  <si>
    <r>
      <rPr>
        <sz val="12"/>
        <rFont val="ＭＳ Ｐゴシック"/>
        <family val="3"/>
      </rPr>
      <t>公共下水道事業特別会計　　　　　　　　　　　　　　　　　</t>
    </r>
    <r>
      <rPr>
        <b/>
        <sz val="20"/>
        <rFont val="ＭＳ Ｐゴシック"/>
        <family val="3"/>
      </rPr>
      <t>貸借対照表</t>
    </r>
  </si>
  <si>
    <r>
      <rPr>
        <sz val="12"/>
        <rFont val="ＭＳ Ｐゴシック"/>
        <family val="3"/>
      </rPr>
      <t>公共下水道事業特別会計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</si>
  <si>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公共下水道事業特別会計　　　　　　　　　　</t>
    </r>
    <r>
      <rPr>
        <b/>
        <sz val="20"/>
        <rFont val="ＭＳ Ｐゴシック"/>
        <family val="3"/>
      </rPr>
      <t>純資産変動計算書</t>
    </r>
  </si>
  <si>
    <r>
      <rPr>
        <sz val="12"/>
        <rFont val="ＭＳ Ｐゴシック"/>
        <family val="3"/>
      </rPr>
      <t>公共下水道事業特別会計　　</t>
    </r>
    <r>
      <rPr>
        <b/>
        <sz val="20"/>
        <rFont val="ＭＳ Ｐゴシック"/>
        <family val="3"/>
      </rPr>
      <t>資金収支計算書</t>
    </r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</si>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</sst>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180" fontId="0" fillId="0" borderId="52" xfId="67" applyNumberFormat="1" applyFont="1" applyFill="1" applyBorder="1" applyAlignment="1">
      <alignment horizontal="right" vertical="center"/>
      <protection/>
    </xf>
    <xf numFmtId="0" fontId="0" fillId="0" borderId="53" xfId="67" applyFont="1" applyBorder="1" applyAlignment="1">
      <alignment horizontal="right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8" xfId="67" applyNumberFormat="1" applyFont="1" applyFill="1" applyBorder="1" applyAlignment="1">
      <alignment horizontal="center" vertical="center"/>
      <protection/>
    </xf>
    <xf numFmtId="180" fontId="0" fillId="0" borderId="59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60" xfId="67" applyNumberFormat="1" applyFont="1" applyFill="1" applyBorder="1" applyAlignment="1">
      <alignment horizontal="center" vertical="center"/>
      <protection/>
    </xf>
    <xf numFmtId="176" fontId="0" fillId="0" borderId="61" xfId="67" applyNumberFormat="1" applyFont="1" applyFill="1" applyBorder="1" applyAlignment="1">
      <alignment horizontal="center" vertical="center"/>
      <protection/>
    </xf>
    <xf numFmtId="176" fontId="0" fillId="0" borderId="62" xfId="67" applyNumberFormat="1" applyFont="1" applyFill="1" applyBorder="1" applyAlignment="1">
      <alignment horizontal="center" vertical="center"/>
      <protection/>
    </xf>
    <xf numFmtId="176" fontId="0" fillId="0" borderId="63" xfId="67" applyNumberFormat="1" applyFont="1" applyFill="1" applyBorder="1" applyAlignment="1">
      <alignment horizontal="center" vertical="center"/>
      <protection/>
    </xf>
    <xf numFmtId="176" fontId="0" fillId="0" borderId="64" xfId="67" applyNumberFormat="1" applyFont="1" applyFill="1" applyBorder="1" applyAlignment="1">
      <alignment horizontal="center" vertical="center"/>
      <protection/>
    </xf>
    <xf numFmtId="176" fontId="0" fillId="0" borderId="65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5" fillId="0" borderId="0" xfId="67" applyFont="1" applyFill="1" applyBorder="1" applyAlignment="1">
      <alignment horizontal="left"/>
      <protection/>
    </xf>
    <xf numFmtId="0" fontId="5" fillId="33" borderId="0" xfId="70" applyFont="1" applyFill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zoomScale="85" zoomScaleNormal="85" zoomScaleSheetLayoutView="85" zoomScalePageLayoutView="0" workbookViewId="0" topLeftCell="C16">
      <selection activeCell="P1" sqref="P1:Z16384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95" t="s">
        <v>335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</row>
    <row r="3" spans="4:27" ht="21" customHeight="1">
      <c r="D3" s="232" t="s">
        <v>332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312</v>
      </c>
      <c r="B5" s="15" t="s">
        <v>313</v>
      </c>
      <c r="D5" s="228" t="s">
        <v>1</v>
      </c>
      <c r="E5" s="229"/>
      <c r="F5" s="229"/>
      <c r="G5" s="229"/>
      <c r="H5" s="229"/>
      <c r="I5" s="229"/>
      <c r="J5" s="229"/>
      <c r="K5" s="233"/>
      <c r="L5" s="233"/>
      <c r="M5" s="233"/>
      <c r="N5" s="233"/>
      <c r="O5" s="233"/>
      <c r="P5" s="213" t="s">
        <v>314</v>
      </c>
      <c r="Q5" s="214"/>
      <c r="R5" s="229" t="s">
        <v>1</v>
      </c>
      <c r="S5" s="229"/>
      <c r="T5" s="229"/>
      <c r="U5" s="229"/>
      <c r="V5" s="229"/>
      <c r="W5" s="229"/>
      <c r="X5" s="229"/>
      <c r="Y5" s="229"/>
      <c r="Z5" s="213" t="s">
        <v>314</v>
      </c>
      <c r="AA5" s="214"/>
    </row>
    <row r="6" spans="4:27" ht="14.2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08"/>
      <c r="Y6" s="209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27723120669</v>
      </c>
      <c r="Q7" s="26"/>
      <c r="R7" s="19"/>
      <c r="S7" s="19" t="s">
        <v>103</v>
      </c>
      <c r="T7" s="19"/>
      <c r="U7" s="19"/>
      <c r="V7" s="19"/>
      <c r="W7" s="19"/>
      <c r="X7" s="208"/>
      <c r="Y7" s="209"/>
      <c r="Z7" s="25">
        <v>9967327308</v>
      </c>
      <c r="AA7" s="27"/>
      <c r="AD7" s="9">
        <f>IF(AND(AD8="-",AD36="-",AD39="-"),"-",SUM(AD8,AD36,AD39))</f>
        <v>27723120669</v>
      </c>
      <c r="AE7" s="9">
        <f>IF(COUNTIF(AE8:AE12,"-")=COUNTA(AE8:AE12),"-",SUM(AE8:AE12))</f>
        <v>9967327308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23055315384</v>
      </c>
      <c r="Q8" s="26"/>
      <c r="R8" s="19"/>
      <c r="S8" s="19"/>
      <c r="T8" s="19" t="s">
        <v>333</v>
      </c>
      <c r="U8" s="19"/>
      <c r="V8" s="19"/>
      <c r="W8" s="19"/>
      <c r="X8" s="208"/>
      <c r="Y8" s="209"/>
      <c r="Z8" s="25">
        <v>9883538425</v>
      </c>
      <c r="AA8" s="27"/>
      <c r="AD8" s="9">
        <f>IF(AND(AD9="-",AD25="-",COUNTIF(AD34:AD35,"-")=COUNTA(AD34:AD35)),"-",SUM(AD9,AD25,AD34:AD35))</f>
        <v>23055315384</v>
      </c>
      <c r="AE8" s="9">
        <v>9883538425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08"/>
      <c r="Y9" s="209"/>
      <c r="Z9" s="25" t="s">
        <v>12</v>
      </c>
      <c r="AA9" s="27"/>
      <c r="AD9" s="9">
        <f>IF(COUNTIF(AD10:AD24,"-")=COUNTA(AD10:AD24),"-",SUM(AD10:AD24))</f>
        <v>0</v>
      </c>
      <c r="AE9" s="9">
        <v>0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12</v>
      </c>
      <c r="Q10" s="26"/>
      <c r="R10" s="19"/>
      <c r="S10" s="19"/>
      <c r="T10" s="19" t="s">
        <v>108</v>
      </c>
      <c r="U10" s="19"/>
      <c r="V10" s="19"/>
      <c r="W10" s="19"/>
      <c r="X10" s="208"/>
      <c r="Y10" s="209"/>
      <c r="Z10" s="25">
        <v>83788883</v>
      </c>
      <c r="AA10" s="27"/>
      <c r="AD10" s="9">
        <v>0</v>
      </c>
      <c r="AE10" s="9">
        <v>83788883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08"/>
      <c r="Y11" s="209"/>
      <c r="Z11" s="25" t="s">
        <v>12</v>
      </c>
      <c r="AA11" s="27"/>
      <c r="AD11" s="9">
        <v>0</v>
      </c>
      <c r="AE11" s="9">
        <v>0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12</v>
      </c>
      <c r="Q12" s="26"/>
      <c r="R12" s="19"/>
      <c r="S12" s="19"/>
      <c r="T12" s="19" t="s">
        <v>36</v>
      </c>
      <c r="U12" s="19"/>
      <c r="V12" s="19"/>
      <c r="W12" s="19"/>
      <c r="X12" s="208"/>
      <c r="Y12" s="209"/>
      <c r="Z12" s="25" t="s">
        <v>12</v>
      </c>
      <c r="AA12" s="27"/>
      <c r="AD12" s="9">
        <v>0</v>
      </c>
      <c r="AE12" s="9">
        <v>0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12</v>
      </c>
      <c r="Q13" s="26"/>
      <c r="R13" s="19"/>
      <c r="S13" s="19" t="s">
        <v>113</v>
      </c>
      <c r="T13" s="19"/>
      <c r="U13" s="19"/>
      <c r="V13" s="19"/>
      <c r="W13" s="19"/>
      <c r="X13" s="208"/>
      <c r="Y13" s="209"/>
      <c r="Z13" s="25">
        <v>1078794661</v>
      </c>
      <c r="AA13" s="27"/>
      <c r="AD13" s="9">
        <v>0</v>
      </c>
      <c r="AE13" s="9">
        <f>IF(COUNTIF(AE14:AE21,"-")=COUNTA(AE14:AE21),"-",SUM(AE14:AE21))</f>
        <v>1078794661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12</v>
      </c>
      <c r="Q14" s="26"/>
      <c r="R14" s="19"/>
      <c r="S14" s="19"/>
      <c r="T14" s="19" t="s">
        <v>334</v>
      </c>
      <c r="U14" s="19"/>
      <c r="V14" s="19"/>
      <c r="W14" s="19"/>
      <c r="X14" s="208"/>
      <c r="Y14" s="209"/>
      <c r="Z14" s="25">
        <v>1070750355</v>
      </c>
      <c r="AA14" s="27"/>
      <c r="AD14" s="9">
        <v>0</v>
      </c>
      <c r="AE14" s="9">
        <v>1070750355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12</v>
      </c>
      <c r="Q15" s="26"/>
      <c r="R15" s="19"/>
      <c r="S15" s="19"/>
      <c r="T15" s="19" t="s">
        <v>116</v>
      </c>
      <c r="U15" s="19"/>
      <c r="V15" s="19"/>
      <c r="W15" s="19"/>
      <c r="X15" s="208"/>
      <c r="Y15" s="209"/>
      <c r="Z15" s="25">
        <v>44354</v>
      </c>
      <c r="AA15" s="27"/>
      <c r="AD15" s="9">
        <v>0</v>
      </c>
      <c r="AE15" s="9">
        <v>44354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08"/>
      <c r="Y16" s="209"/>
      <c r="Z16" s="25" t="s">
        <v>12</v>
      </c>
      <c r="AA16" s="27"/>
      <c r="AD16" s="9">
        <v>0</v>
      </c>
      <c r="AE16" s="9">
        <v>0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08"/>
      <c r="Y17" s="209"/>
      <c r="Z17" s="25" t="s">
        <v>12</v>
      </c>
      <c r="AA17" s="27"/>
      <c r="AD17" s="9">
        <v>0</v>
      </c>
      <c r="AE17" s="9">
        <v>0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08"/>
      <c r="Y18" s="209"/>
      <c r="Z18" s="25" t="s">
        <v>12</v>
      </c>
      <c r="AA18" s="27"/>
      <c r="AD18" s="9">
        <v>0</v>
      </c>
      <c r="AE18" s="9">
        <v>0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08"/>
      <c r="Y19" s="209"/>
      <c r="Z19" s="25">
        <v>7999952</v>
      </c>
      <c r="AA19" s="27"/>
      <c r="AD19" s="9">
        <v>0</v>
      </c>
      <c r="AE19" s="9">
        <v>7999952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08"/>
      <c r="Y20" s="209"/>
      <c r="Z20" s="25" t="s">
        <v>12</v>
      </c>
      <c r="AA20" s="27"/>
      <c r="AD20" s="9">
        <v>0</v>
      </c>
      <c r="AE20" s="9">
        <v>0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08"/>
      <c r="Y21" s="209"/>
      <c r="Z21" s="25" t="s">
        <v>12</v>
      </c>
      <c r="AA21" s="27"/>
      <c r="AD21" s="9">
        <v>0</v>
      </c>
      <c r="AE21" s="9">
        <v>0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15" t="s">
        <v>101</v>
      </c>
      <c r="S22" s="216"/>
      <c r="T22" s="216"/>
      <c r="U22" s="216"/>
      <c r="V22" s="216"/>
      <c r="W22" s="216"/>
      <c r="X22" s="217"/>
      <c r="Y22" s="217"/>
      <c r="Z22" s="30">
        <v>11046121969</v>
      </c>
      <c r="AA22" s="31"/>
      <c r="AD22" s="9">
        <v>0</v>
      </c>
      <c r="AE22" s="9">
        <f>IF(AND(AE7="-",AE13="-"),"-",SUM(AE7,AE13))</f>
        <v>11046121969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317</v>
      </c>
      <c r="S23" s="32"/>
      <c r="T23" s="32"/>
      <c r="U23" s="32"/>
      <c r="V23" s="32"/>
      <c r="W23" s="32"/>
      <c r="X23" s="210"/>
      <c r="Y23" s="210"/>
      <c r="Z23" s="33"/>
      <c r="AA23" s="34"/>
      <c r="AD23" s="9">
        <v>0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12</v>
      </c>
      <c r="Q24" s="26"/>
      <c r="R24" s="19"/>
      <c r="S24" s="19" t="s">
        <v>131</v>
      </c>
      <c r="T24" s="19"/>
      <c r="U24" s="19"/>
      <c r="V24" s="19"/>
      <c r="W24" s="19"/>
      <c r="X24" s="208"/>
      <c r="Y24" s="209"/>
      <c r="Z24" s="25">
        <v>27723120669</v>
      </c>
      <c r="AA24" s="27"/>
      <c r="AD24" s="9">
        <v>0</v>
      </c>
      <c r="AE24" s="9">
        <v>27723120669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23052944458</v>
      </c>
      <c r="Q25" s="26"/>
      <c r="R25" s="19"/>
      <c r="S25" s="18" t="s">
        <v>133</v>
      </c>
      <c r="T25" s="19"/>
      <c r="U25" s="19"/>
      <c r="V25" s="19"/>
      <c r="W25" s="19"/>
      <c r="X25" s="208"/>
      <c r="Y25" s="209"/>
      <c r="Z25" s="25">
        <v>-10952407395</v>
      </c>
      <c r="AA25" s="27"/>
      <c r="AD25" s="9">
        <f>IF(COUNTIF(AD26:AD33,"-")=COUNTA(AD26:AD33),"-",SUM(AD26:AD33))</f>
        <v>23052944458</v>
      </c>
      <c r="AE25" s="9">
        <v>-10952407395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686266730</v>
      </c>
      <c r="Q26" s="26"/>
      <c r="R26" s="24"/>
      <c r="S26" s="19"/>
      <c r="T26" s="19"/>
      <c r="U26" s="19"/>
      <c r="V26" s="19"/>
      <c r="W26" s="19"/>
      <c r="X26" s="208"/>
      <c r="Y26" s="209"/>
      <c r="Z26" s="25"/>
      <c r="AA26" s="35"/>
      <c r="AD26" s="9">
        <v>686266730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856566100</v>
      </c>
      <c r="Q27" s="26"/>
      <c r="R27" s="218"/>
      <c r="S27" s="219"/>
      <c r="T27" s="219"/>
      <c r="U27" s="219"/>
      <c r="V27" s="219"/>
      <c r="W27" s="219"/>
      <c r="X27" s="220"/>
      <c r="Y27" s="220"/>
      <c r="Z27" s="25"/>
      <c r="AA27" s="27"/>
      <c r="AD27" s="9">
        <v>856566100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-853840033</v>
      </c>
      <c r="Q28" s="26"/>
      <c r="R28" s="19"/>
      <c r="S28" s="32"/>
      <c r="T28" s="32"/>
      <c r="U28" s="32"/>
      <c r="V28" s="32"/>
      <c r="W28" s="32"/>
      <c r="X28" s="210"/>
      <c r="Y28" s="210"/>
      <c r="Z28" s="33"/>
      <c r="AA28" s="36"/>
      <c r="AD28" s="9">
        <v>-853840033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49236083705</v>
      </c>
      <c r="Q29" s="26"/>
      <c r="R29" s="19"/>
      <c r="S29" s="19"/>
      <c r="T29" s="19"/>
      <c r="U29" s="19"/>
      <c r="V29" s="19"/>
      <c r="W29" s="19"/>
      <c r="X29" s="208"/>
      <c r="Y29" s="209"/>
      <c r="Z29" s="25"/>
      <c r="AA29" s="35"/>
      <c r="AD29" s="9">
        <v>49236083705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-26872132044</v>
      </c>
      <c r="Q30" s="26"/>
      <c r="R30" s="17"/>
      <c r="S30" s="18"/>
      <c r="T30" s="18"/>
      <c r="U30" s="18"/>
      <c r="V30" s="18"/>
      <c r="W30" s="18"/>
      <c r="X30" s="209"/>
      <c r="Y30" s="211"/>
      <c r="Z30" s="25"/>
      <c r="AA30" s="35"/>
      <c r="AD30" s="9">
        <v>-26872132044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09"/>
      <c r="Y31" s="209"/>
      <c r="Z31" s="25"/>
      <c r="AA31" s="35"/>
      <c r="AD31" s="9">
        <v>0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2"/>
      <c r="Y32" s="212"/>
      <c r="Z32" s="21"/>
      <c r="AA32" s="38"/>
      <c r="AD32" s="9">
        <v>0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12</v>
      </c>
      <c r="Q33" s="26"/>
      <c r="R33" s="37"/>
      <c r="S33" s="37"/>
      <c r="T33" s="37"/>
      <c r="U33" s="37"/>
      <c r="V33" s="37"/>
      <c r="W33" s="37"/>
      <c r="X33" s="212"/>
      <c r="Y33" s="212"/>
      <c r="Z33" s="21"/>
      <c r="AA33" s="38"/>
      <c r="AD33" s="9">
        <v>0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6798117</v>
      </c>
      <c r="Q34" s="26"/>
      <c r="R34" s="37"/>
      <c r="S34" s="37"/>
      <c r="T34" s="37"/>
      <c r="U34" s="37"/>
      <c r="V34" s="37"/>
      <c r="W34" s="37"/>
      <c r="X34" s="212"/>
      <c r="Y34" s="212"/>
      <c r="Z34" s="21"/>
      <c r="AA34" s="38"/>
      <c r="AD34" s="9">
        <v>6798117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-4427191</v>
      </c>
      <c r="Q35" s="26"/>
      <c r="R35" s="37"/>
      <c r="S35" s="37"/>
      <c r="T35" s="37"/>
      <c r="U35" s="37"/>
      <c r="V35" s="37"/>
      <c r="W35" s="37"/>
      <c r="X35" s="212"/>
      <c r="Y35" s="212"/>
      <c r="Z35" s="21"/>
      <c r="AA35" s="38"/>
      <c r="AD35" s="9">
        <v>-4427191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4601617862</v>
      </c>
      <c r="Q36" s="26"/>
      <c r="R36" s="37"/>
      <c r="S36" s="37"/>
      <c r="T36" s="37"/>
      <c r="U36" s="37"/>
      <c r="V36" s="37"/>
      <c r="W36" s="37"/>
      <c r="X36" s="212"/>
      <c r="Y36" s="212"/>
      <c r="Z36" s="21"/>
      <c r="AA36" s="38"/>
      <c r="AD36" s="9">
        <f>IF(COUNTIF(AD37:AD38,"-")=COUNTA(AD37:AD38),"-",SUM(AD37:AD38))</f>
        <v>4601617862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20144102</v>
      </c>
      <c r="Q37" s="26"/>
      <c r="R37" s="37"/>
      <c r="S37" s="37"/>
      <c r="T37" s="37"/>
      <c r="U37" s="37"/>
      <c r="V37" s="37"/>
      <c r="W37" s="37"/>
      <c r="X37" s="212"/>
      <c r="Y37" s="212"/>
      <c r="Z37" s="21"/>
      <c r="AA37" s="38"/>
      <c r="AD37" s="9">
        <v>20144102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4581473760</v>
      </c>
      <c r="Q38" s="26"/>
      <c r="R38" s="37"/>
      <c r="S38" s="37"/>
      <c r="T38" s="37"/>
      <c r="U38" s="37"/>
      <c r="V38" s="37"/>
      <c r="W38" s="37"/>
      <c r="X38" s="212"/>
      <c r="Y38" s="212"/>
      <c r="Z38" s="21"/>
      <c r="AA38" s="38"/>
      <c r="AD38" s="9">
        <v>4581473760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66187423</v>
      </c>
      <c r="Q39" s="26"/>
      <c r="R39" s="37"/>
      <c r="S39" s="37"/>
      <c r="T39" s="37"/>
      <c r="U39" s="37"/>
      <c r="V39" s="37"/>
      <c r="W39" s="37"/>
      <c r="X39" s="212"/>
      <c r="Y39" s="212"/>
      <c r="Z39" s="21"/>
      <c r="AA39" s="38"/>
      <c r="AD39" s="9">
        <f>IF(COUNTIF(AD40:AD51,"-")=COUNTA(AD40:AD51),"-",SUM(AD40,AD44:AD47,AD50:AD51))</f>
        <v>66187423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5000000</v>
      </c>
      <c r="Q40" s="26"/>
      <c r="R40" s="37"/>
      <c r="S40" s="37"/>
      <c r="T40" s="37"/>
      <c r="U40" s="37"/>
      <c r="V40" s="37"/>
      <c r="W40" s="37"/>
      <c r="X40" s="212"/>
      <c r="Y40" s="212"/>
      <c r="Z40" s="21"/>
      <c r="AA40" s="38"/>
      <c r="AD40" s="9">
        <f>IF(COUNTIF(AD41:AD43,"-")=COUNTA(AD41:AD43),"-",SUM(AD41:AD43))</f>
        <v>5000000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12</v>
      </c>
      <c r="Q41" s="26"/>
      <c r="R41" s="37"/>
      <c r="S41" s="37"/>
      <c r="T41" s="37"/>
      <c r="U41" s="37"/>
      <c r="V41" s="37"/>
      <c r="W41" s="37"/>
      <c r="X41" s="212"/>
      <c r="Y41" s="212"/>
      <c r="Z41" s="21"/>
      <c r="AA41" s="38"/>
      <c r="AD41" s="9">
        <v>0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5000000</v>
      </c>
      <c r="Q42" s="26"/>
      <c r="R42" s="37"/>
      <c r="S42" s="37"/>
      <c r="T42" s="37"/>
      <c r="U42" s="37"/>
      <c r="V42" s="37"/>
      <c r="W42" s="37"/>
      <c r="X42" s="212"/>
      <c r="Y42" s="212"/>
      <c r="Z42" s="21"/>
      <c r="AA42" s="38"/>
      <c r="AD42" s="9">
        <v>5000000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2"/>
      <c r="Y43" s="212"/>
      <c r="Z43" s="21"/>
      <c r="AA43" s="38"/>
      <c r="AD43" s="9">
        <v>0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2"/>
      <c r="Y44" s="212"/>
      <c r="Z44" s="21"/>
      <c r="AA44" s="38"/>
      <c r="AD44" s="9">
        <v>0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76873431</v>
      </c>
      <c r="Q45" s="26"/>
      <c r="R45" s="37"/>
      <c r="S45" s="37"/>
      <c r="T45" s="37"/>
      <c r="U45" s="37"/>
      <c r="V45" s="37"/>
      <c r="W45" s="37"/>
      <c r="X45" s="212"/>
      <c r="Y45" s="212"/>
      <c r="Z45" s="21"/>
      <c r="AA45" s="38"/>
      <c r="AD45" s="9">
        <v>76873431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12</v>
      </c>
      <c r="Q46" s="26"/>
      <c r="R46" s="37"/>
      <c r="S46" s="37"/>
      <c r="T46" s="37"/>
      <c r="U46" s="37"/>
      <c r="V46" s="37"/>
      <c r="W46" s="37"/>
      <c r="X46" s="212"/>
      <c r="Y46" s="212"/>
      <c r="Z46" s="21"/>
      <c r="AA46" s="38"/>
      <c r="AD46" s="9">
        <v>0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12"/>
      <c r="Y47" s="212"/>
      <c r="Z47" s="21"/>
      <c r="AA47" s="38"/>
      <c r="AD47" s="9">
        <f>IF(COUNTIF(AD48:AD49,"-")=COUNTA(AD48:AD49),"-",SUM(AD48:AD49))</f>
        <v>0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2"/>
      <c r="Y48" s="212"/>
      <c r="Z48" s="21"/>
      <c r="AA48" s="38"/>
      <c r="AD48" s="9">
        <v>0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12</v>
      </c>
      <c r="Q49" s="26"/>
      <c r="R49" s="37"/>
      <c r="S49" s="37"/>
      <c r="T49" s="37"/>
      <c r="U49" s="37"/>
      <c r="V49" s="37"/>
      <c r="W49" s="37"/>
      <c r="X49" s="212"/>
      <c r="Y49" s="212"/>
      <c r="Z49" s="21"/>
      <c r="AA49" s="38"/>
      <c r="AD49" s="9">
        <v>0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2"/>
      <c r="Y50" s="212"/>
      <c r="Z50" s="21"/>
      <c r="AA50" s="38"/>
      <c r="AD50" s="9">
        <v>0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-15686008</v>
      </c>
      <c r="Q51" s="26"/>
      <c r="R51" s="37"/>
      <c r="S51" s="37"/>
      <c r="T51" s="37"/>
      <c r="U51" s="37"/>
      <c r="V51" s="37"/>
      <c r="W51" s="37"/>
      <c r="X51" s="212"/>
      <c r="Y51" s="212"/>
      <c r="Z51" s="21"/>
      <c r="AA51" s="38"/>
      <c r="AD51" s="9">
        <v>-15686008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93714574</v>
      </c>
      <c r="Q52" s="26"/>
      <c r="R52" s="37"/>
      <c r="S52" s="37"/>
      <c r="T52" s="37"/>
      <c r="U52" s="37"/>
      <c r="V52" s="37"/>
      <c r="W52" s="37"/>
      <c r="X52" s="212"/>
      <c r="Y52" s="212"/>
      <c r="Z52" s="21"/>
      <c r="AA52" s="38"/>
      <c r="AD52" s="9">
        <f>IF(COUNTIF(AD53:AD61,"-")=COUNTA(AD53:AD61),"-",SUM(AD53:AD56,AD59:AD61))</f>
        <v>93714574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60475467</v>
      </c>
      <c r="Q53" s="26"/>
      <c r="R53" s="37"/>
      <c r="S53" s="37"/>
      <c r="T53" s="37"/>
      <c r="U53" s="37"/>
      <c r="V53" s="37"/>
      <c r="W53" s="37"/>
      <c r="X53" s="212"/>
      <c r="Y53" s="212"/>
      <c r="Z53" s="21"/>
      <c r="AA53" s="38"/>
      <c r="AD53" s="9">
        <v>60475467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33239107</v>
      </c>
      <c r="Q54" s="26"/>
      <c r="R54" s="37"/>
      <c r="S54" s="37"/>
      <c r="T54" s="37"/>
      <c r="U54" s="37"/>
      <c r="V54" s="37"/>
      <c r="W54" s="37"/>
      <c r="X54" s="212"/>
      <c r="Y54" s="212"/>
      <c r="Z54" s="21"/>
      <c r="AA54" s="38"/>
      <c r="AD54" s="9">
        <v>33239107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2"/>
      <c r="Y55" s="212"/>
      <c r="Z55" s="21"/>
      <c r="AA55" s="38"/>
      <c r="AD55" s="9">
        <v>0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2"/>
      <c r="Y56" s="212"/>
      <c r="Z56" s="21"/>
      <c r="AA56" s="38"/>
      <c r="AD56" s="9">
        <f>IF(COUNTIF(AD57:AD58,"-")=COUNTA(AD57:AD58),"-",SUM(AD57:AD58))</f>
        <v>0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12</v>
      </c>
      <c r="Q57" s="26"/>
      <c r="R57" s="37"/>
      <c r="S57" s="37"/>
      <c r="T57" s="37"/>
      <c r="U57" s="37"/>
      <c r="V57" s="37"/>
      <c r="W57" s="37"/>
      <c r="X57" s="212"/>
      <c r="Y57" s="212"/>
      <c r="Z57" s="21"/>
      <c r="AA57" s="38"/>
      <c r="AD57" s="9">
        <v>0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12</v>
      </c>
      <c r="Q58" s="26"/>
      <c r="R58" s="37"/>
      <c r="S58" s="37"/>
      <c r="T58" s="37"/>
      <c r="U58" s="37"/>
      <c r="V58" s="37"/>
      <c r="W58" s="37"/>
      <c r="X58" s="212"/>
      <c r="Y58" s="212"/>
      <c r="Z58" s="21"/>
      <c r="AA58" s="38"/>
      <c r="AD58" s="9">
        <v>0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2"/>
      <c r="Y59" s="212"/>
      <c r="Z59" s="21"/>
      <c r="AA59" s="38"/>
      <c r="AD59" s="9">
        <v>0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2"/>
      <c r="Y60" s="212"/>
      <c r="Z60" s="21"/>
      <c r="AA60" s="38"/>
      <c r="AD60" s="9">
        <v>0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12</v>
      </c>
      <c r="Q61" s="26"/>
      <c r="R61" s="37"/>
      <c r="S61" s="37"/>
      <c r="T61" s="37"/>
      <c r="U61" s="37"/>
      <c r="V61" s="37"/>
      <c r="W61" s="37"/>
      <c r="X61" s="212"/>
      <c r="Y61" s="212"/>
      <c r="Z61" s="21"/>
      <c r="AA61" s="38"/>
      <c r="AD61" s="9">
        <v>0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1" t="s">
        <v>129</v>
      </c>
      <c r="S62" s="222"/>
      <c r="T62" s="222"/>
      <c r="U62" s="222"/>
      <c r="V62" s="222"/>
      <c r="W62" s="222"/>
      <c r="X62" s="223"/>
      <c r="Y62" s="224"/>
      <c r="Z62" s="39">
        <v>16770713274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25" t="s">
        <v>3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41">
        <v>27816835243</v>
      </c>
      <c r="Q63" s="42"/>
      <c r="R63" s="228" t="s">
        <v>318</v>
      </c>
      <c r="S63" s="229"/>
      <c r="T63" s="229"/>
      <c r="U63" s="229"/>
      <c r="V63" s="229"/>
      <c r="W63" s="229"/>
      <c r="X63" s="230"/>
      <c r="Y63" s="231"/>
      <c r="Z63" s="41">
        <v>27816835243</v>
      </c>
      <c r="AA63" s="43"/>
      <c r="AD63" s="9">
        <f>IF(AND(AD7="-",AD52="-",AD62="-"),"-",SUM(AD7,AD52,AD62))</f>
        <v>27816835243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85" zoomScaleNormal="85" zoomScaleSheetLayoutView="100" zoomScalePageLayoutView="0" workbookViewId="0" topLeftCell="B1">
      <selection activeCell="B42" sqref="A42:IV42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96" t="s">
        <v>336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48"/>
    </row>
    <row r="3" spans="3:16" ht="17.25">
      <c r="C3" s="234" t="s">
        <v>329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48"/>
    </row>
    <row r="4" spans="3:16" ht="17.25">
      <c r="C4" s="234" t="s">
        <v>330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312</v>
      </c>
      <c r="C6" s="235" t="s">
        <v>1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7" t="s">
        <v>314</v>
      </c>
      <c r="O6" s="238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3768120951</v>
      </c>
      <c r="O7" s="55"/>
      <c r="P7" s="56"/>
      <c r="X7" s="202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1909243500</v>
      </c>
      <c r="O8" s="57"/>
      <c r="P8" s="56"/>
      <c r="X8" s="202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95283146</v>
      </c>
      <c r="O9" s="57"/>
      <c r="P9" s="56"/>
      <c r="X9" s="202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87283194</v>
      </c>
      <c r="O10" s="57"/>
      <c r="P10" s="56"/>
      <c r="X10" s="202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7999952</v>
      </c>
      <c r="O11" s="57"/>
      <c r="P11" s="56"/>
      <c r="X11" s="202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 t="s">
        <v>331</v>
      </c>
      <c r="O12" s="57"/>
      <c r="P12" s="56"/>
      <c r="X12" s="202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 t="s">
        <v>331</v>
      </c>
      <c r="O13" s="57"/>
      <c r="P13" s="56"/>
      <c r="X13" s="202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1593696816</v>
      </c>
      <c r="O14" s="57"/>
      <c r="P14" s="56"/>
      <c r="X14" s="202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387858499</v>
      </c>
      <c r="O15" s="57"/>
      <c r="P15" s="56"/>
      <c r="X15" s="202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>
        <v>36355656</v>
      </c>
      <c r="O16" s="57"/>
      <c r="P16" s="56"/>
      <c r="X16" s="202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1169457591</v>
      </c>
      <c r="O17" s="57"/>
      <c r="P17" s="56"/>
      <c r="X17" s="202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>
        <v>25070</v>
      </c>
      <c r="O18" s="57"/>
      <c r="P18" s="56"/>
      <c r="X18" s="202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220263538</v>
      </c>
      <c r="O19" s="57"/>
      <c r="P19" s="56"/>
      <c r="X19" s="202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>
        <v>205211104</v>
      </c>
      <c r="O20" s="57"/>
      <c r="P20" s="56"/>
      <c r="X20" s="202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14885138</v>
      </c>
      <c r="O21" s="57"/>
      <c r="P21" s="56"/>
      <c r="X21" s="202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167296</v>
      </c>
      <c r="O22" s="57"/>
      <c r="P22" s="56"/>
      <c r="X22" s="202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1858877451</v>
      </c>
      <c r="O23" s="57"/>
      <c r="P23" s="56"/>
      <c r="X23" s="202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1742120225</v>
      </c>
      <c r="O24" s="57"/>
      <c r="P24" s="56"/>
      <c r="X24" s="202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 t="s">
        <v>331</v>
      </c>
      <c r="O25" s="57"/>
      <c r="P25" s="56"/>
      <c r="X25" s="202"/>
    </row>
    <row r="26" spans="1:24" ht="13.5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>
        <v>116757226</v>
      </c>
      <c r="O26" s="57"/>
      <c r="P26" s="56"/>
      <c r="X26" s="202"/>
    </row>
    <row r="27" spans="1:24" ht="13.5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2278281426</v>
      </c>
      <c r="O27" s="57"/>
      <c r="P27" s="56"/>
      <c r="X27" s="202"/>
    </row>
    <row r="28" spans="1:24" ht="13.5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>
        <v>2237456708</v>
      </c>
      <c r="O28" s="57"/>
      <c r="P28" s="56"/>
      <c r="X28" s="202"/>
    </row>
    <row r="29" spans="1:24" ht="13.5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40824718</v>
      </c>
      <c r="O29" s="57"/>
      <c r="P29" s="56"/>
      <c r="X29" s="202"/>
    </row>
    <row r="30" spans="1:24" ht="13.5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-1489839525</v>
      </c>
      <c r="O30" s="63"/>
      <c r="P30" s="56"/>
      <c r="X30" s="202"/>
    </row>
    <row r="31" spans="1:24" ht="13.5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2"/>
    </row>
    <row r="32" spans="1:24" ht="13.5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2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2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2"/>
    </row>
    <row r="35" spans="1:24" ht="13.5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2"/>
    </row>
    <row r="36" spans="1:24" ht="13.5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2"/>
    </row>
    <row r="37" spans="1:24" ht="13.5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2"/>
    </row>
    <row r="38" spans="1:24" ht="13.5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2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2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-1489839525</v>
      </c>
      <c r="O40" s="68"/>
      <c r="P40" s="56"/>
      <c r="X40" s="202"/>
    </row>
    <row r="41" spans="1:12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B25" sqref="A25:IV25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97" t="s">
        <v>337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2:18" ht="17.25">
      <c r="B3" s="78"/>
      <c r="C3" s="239" t="s">
        <v>329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2:18" ht="17.25">
      <c r="B4" s="78"/>
      <c r="C4" s="239" t="s">
        <v>330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3" t="s">
        <v>0</v>
      </c>
      <c r="Q5" s="80"/>
      <c r="R5" s="81"/>
    </row>
    <row r="6" spans="2:18" ht="12.75" customHeight="1">
      <c r="B6" s="82"/>
      <c r="C6" s="240" t="s">
        <v>1</v>
      </c>
      <c r="D6" s="241"/>
      <c r="E6" s="241"/>
      <c r="F6" s="241"/>
      <c r="G6" s="241"/>
      <c r="H6" s="241"/>
      <c r="I6" s="241"/>
      <c r="J6" s="242"/>
      <c r="K6" s="246" t="s">
        <v>319</v>
      </c>
      <c r="L6" s="241"/>
      <c r="M6" s="83"/>
      <c r="N6" s="83"/>
      <c r="O6" s="83"/>
      <c r="P6" s="84"/>
      <c r="Q6" s="83"/>
      <c r="R6" s="84"/>
    </row>
    <row r="7" spans="1:18" ht="29.25" customHeight="1" thickBot="1">
      <c r="A7" s="75" t="s">
        <v>312</v>
      </c>
      <c r="B7" s="82"/>
      <c r="C7" s="243"/>
      <c r="D7" s="244"/>
      <c r="E7" s="244"/>
      <c r="F7" s="244"/>
      <c r="G7" s="244"/>
      <c r="H7" s="244"/>
      <c r="I7" s="244"/>
      <c r="J7" s="245"/>
      <c r="K7" s="247"/>
      <c r="L7" s="244"/>
      <c r="M7" s="248" t="s">
        <v>320</v>
      </c>
      <c r="N7" s="249"/>
      <c r="O7" s="248" t="s">
        <v>321</v>
      </c>
      <c r="P7" s="250"/>
      <c r="Q7" s="251" t="s">
        <v>134</v>
      </c>
      <c r="R7" s="252"/>
    </row>
    <row r="8" spans="1:24" ht="15.7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17111771699</v>
      </c>
      <c r="L8" s="90"/>
      <c r="M8" s="89">
        <v>28833821866</v>
      </c>
      <c r="N8" s="91"/>
      <c r="O8" s="89">
        <v>-11722050167</v>
      </c>
      <c r="P8" s="93"/>
      <c r="Q8" s="92" t="s">
        <v>12</v>
      </c>
      <c r="R8" s="93"/>
      <c r="U8" s="206" t="str">
        <f aca="true" t="shared" si="0" ref="U8:U13">IF(COUNTIF(V8:X8,"-")=COUNTA(V8:X8),"-",SUM(V8:X8))</f>
        <v>-</v>
      </c>
      <c r="V8" s="206" t="s">
        <v>12</v>
      </c>
      <c r="W8" s="206" t="s">
        <v>12</v>
      </c>
      <c r="X8" s="206" t="s">
        <v>12</v>
      </c>
    </row>
    <row r="9" spans="1:24" ht="15.7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-1489839525</v>
      </c>
      <c r="L9" s="96"/>
      <c r="M9" s="253"/>
      <c r="N9" s="254"/>
      <c r="O9" s="95">
        <v>-1489839525</v>
      </c>
      <c r="P9" s="101"/>
      <c r="Q9" s="98" t="s">
        <v>12</v>
      </c>
      <c r="R9" s="99"/>
      <c r="U9" s="206" t="str">
        <f t="shared" si="0"/>
        <v>-</v>
      </c>
      <c r="V9" s="206" t="s">
        <v>12</v>
      </c>
      <c r="W9" s="206" t="s">
        <v>12</v>
      </c>
      <c r="X9" s="206" t="s">
        <v>12</v>
      </c>
    </row>
    <row r="10" spans="1:24" ht="15.7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1148781100</v>
      </c>
      <c r="L10" s="96"/>
      <c r="M10" s="255"/>
      <c r="N10" s="256"/>
      <c r="O10" s="95">
        <v>1148781100</v>
      </c>
      <c r="P10" s="101"/>
      <c r="Q10" s="98" t="str">
        <f>IF(COUNTIF(Q11:Q12,"-")=COUNTA(Q11:Q12),"-",SUM(Q11:Q12))</f>
        <v>-</v>
      </c>
      <c r="R10" s="101"/>
      <c r="U10" s="206" t="str">
        <f t="shared" si="0"/>
        <v>-</v>
      </c>
      <c r="V10" s="206" t="s">
        <v>12</v>
      </c>
      <c r="W10" s="206" t="str">
        <f>IF(COUNTIF(W11:W12,"-")=COUNTA(W11:W12),"-",SUM(W11:W12))</f>
        <v>-</v>
      </c>
      <c r="X10" s="206" t="s">
        <v>12</v>
      </c>
    </row>
    <row r="11" spans="1:24" ht="15.7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1104981100</v>
      </c>
      <c r="L11" s="96"/>
      <c r="M11" s="255"/>
      <c r="N11" s="256"/>
      <c r="O11" s="95">
        <v>1104981100</v>
      </c>
      <c r="P11" s="101"/>
      <c r="Q11" s="98" t="s">
        <v>12</v>
      </c>
      <c r="R11" s="101"/>
      <c r="U11" s="206" t="str">
        <f t="shared" si="0"/>
        <v>-</v>
      </c>
      <c r="V11" s="206" t="s">
        <v>12</v>
      </c>
      <c r="W11" s="206" t="s">
        <v>12</v>
      </c>
      <c r="X11" s="206" t="s">
        <v>12</v>
      </c>
    </row>
    <row r="12" spans="1:24" ht="15.7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>
        <v>43800000</v>
      </c>
      <c r="L12" s="108"/>
      <c r="M12" s="257"/>
      <c r="N12" s="258"/>
      <c r="O12" s="107">
        <v>43800000</v>
      </c>
      <c r="P12" s="111"/>
      <c r="Q12" s="110" t="s">
        <v>12</v>
      </c>
      <c r="R12" s="111"/>
      <c r="U12" s="206" t="str">
        <f t="shared" si="0"/>
        <v>-</v>
      </c>
      <c r="V12" s="206" t="s">
        <v>12</v>
      </c>
      <c r="W12" s="206" t="s">
        <v>12</v>
      </c>
      <c r="X12" s="206" t="s">
        <v>12</v>
      </c>
    </row>
    <row r="13" spans="1:24" ht="15.7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-341058425</v>
      </c>
      <c r="L13" s="117"/>
      <c r="M13" s="259"/>
      <c r="N13" s="260"/>
      <c r="O13" s="116">
        <v>-341058425</v>
      </c>
      <c r="P13" s="119"/>
      <c r="Q13" s="118" t="str">
        <f>IF(COUNTIF(Q9:Q10,"-")=COUNTA(Q9:Q10),"-",SUM(Q9:Q10))</f>
        <v>-</v>
      </c>
      <c r="R13" s="119"/>
      <c r="U13" s="206" t="str">
        <f t="shared" si="0"/>
        <v>-</v>
      </c>
      <c r="V13" s="206" t="s">
        <v>12</v>
      </c>
      <c r="W13" s="206" t="str">
        <f>IF(COUNTIF(W9:W10,"-")=COUNTA(W9:W10),"-",SUM(W9:W10))</f>
        <v>-</v>
      </c>
      <c r="X13" s="206" t="s">
        <v>12</v>
      </c>
    </row>
    <row r="14" spans="1:24" ht="15.7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61"/>
      <c r="L14" s="262"/>
      <c r="M14" s="95">
        <v>-1110701197</v>
      </c>
      <c r="N14" s="97"/>
      <c r="O14" s="95">
        <v>1110701197</v>
      </c>
      <c r="P14" s="101"/>
      <c r="Q14" s="263"/>
      <c r="R14" s="264"/>
      <c r="U14" s="206" t="s">
        <v>12</v>
      </c>
      <c r="V14" s="206" t="str">
        <f>IF(COUNTA(V15:V18)=COUNTIF(V15:V18,"-"),"-",SUM(V15,V17,V16,V18))</f>
        <v>-</v>
      </c>
      <c r="W14" s="206" t="str">
        <f>IF(COUNTA(W15:W18)=COUNTIF(W15:W18,"-"),"-",SUM(W15,W17,W16,W18))</f>
        <v>-</v>
      </c>
      <c r="X14" s="206" t="s">
        <v>12</v>
      </c>
    </row>
    <row r="15" spans="1:24" ht="15.7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61"/>
      <c r="L15" s="262"/>
      <c r="M15" s="95">
        <v>60068080</v>
      </c>
      <c r="N15" s="97"/>
      <c r="O15" s="95">
        <v>-60068080</v>
      </c>
      <c r="P15" s="101"/>
      <c r="Q15" s="265"/>
      <c r="R15" s="266"/>
      <c r="U15" s="206" t="s">
        <v>12</v>
      </c>
      <c r="V15" s="206" t="s">
        <v>12</v>
      </c>
      <c r="W15" s="206" t="s">
        <v>12</v>
      </c>
      <c r="X15" s="206" t="s">
        <v>12</v>
      </c>
    </row>
    <row r="16" spans="1:24" ht="15.7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61"/>
      <c r="L16" s="262"/>
      <c r="M16" s="95">
        <v>-1169457591</v>
      </c>
      <c r="N16" s="97"/>
      <c r="O16" s="95">
        <v>1169457591</v>
      </c>
      <c r="P16" s="101"/>
      <c r="Q16" s="265"/>
      <c r="R16" s="266"/>
      <c r="U16" s="206" t="s">
        <v>12</v>
      </c>
      <c r="V16" s="206" t="s">
        <v>12</v>
      </c>
      <c r="W16" s="206" t="s">
        <v>12</v>
      </c>
      <c r="X16" s="206" t="s">
        <v>12</v>
      </c>
    </row>
    <row r="17" spans="1:24" ht="15.7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61"/>
      <c r="L17" s="262"/>
      <c r="M17" s="95">
        <v>47842060</v>
      </c>
      <c r="N17" s="97"/>
      <c r="O17" s="95">
        <v>-47842060</v>
      </c>
      <c r="P17" s="101"/>
      <c r="Q17" s="265"/>
      <c r="R17" s="266"/>
      <c r="U17" s="206" t="s">
        <v>12</v>
      </c>
      <c r="V17" s="206" t="s">
        <v>12</v>
      </c>
      <c r="W17" s="206" t="s">
        <v>12</v>
      </c>
      <c r="X17" s="206" t="s">
        <v>12</v>
      </c>
    </row>
    <row r="18" spans="1:24" ht="15.7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61"/>
      <c r="L18" s="262"/>
      <c r="M18" s="95">
        <v>-49153746</v>
      </c>
      <c r="N18" s="97"/>
      <c r="O18" s="95">
        <v>49153746</v>
      </c>
      <c r="P18" s="101"/>
      <c r="Q18" s="265"/>
      <c r="R18" s="266"/>
      <c r="U18" s="206" t="s">
        <v>12</v>
      </c>
      <c r="V18" s="206" t="s">
        <v>12</v>
      </c>
      <c r="W18" s="206" t="s">
        <v>12</v>
      </c>
      <c r="X18" s="206" t="s">
        <v>12</v>
      </c>
    </row>
    <row r="19" spans="1:24" ht="15.7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55"/>
      <c r="P19" s="269"/>
      <c r="Q19" s="270"/>
      <c r="R19" s="269"/>
      <c r="U19" s="206" t="str">
        <f>IF(COUNTIF(V19:X19,"-")=COUNTA(V19:X19),"-",SUM(V19:X19))</f>
        <v>-</v>
      </c>
      <c r="V19" s="206" t="s">
        <v>12</v>
      </c>
      <c r="W19" s="206" t="s">
        <v>12</v>
      </c>
      <c r="X19" s="206" t="s">
        <v>12</v>
      </c>
    </row>
    <row r="20" spans="1:24" ht="15.7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55"/>
      <c r="P20" s="269"/>
      <c r="Q20" s="270"/>
      <c r="R20" s="269"/>
      <c r="U20" s="206" t="str">
        <f>IF(COUNTIF(V20:X20,"-")=COUNTA(V20:X20),"-",SUM(V20:X20))</f>
        <v>-</v>
      </c>
      <c r="V20" s="206" t="s">
        <v>12</v>
      </c>
      <c r="W20" s="206" t="s">
        <v>12</v>
      </c>
      <c r="X20" s="206" t="s">
        <v>12</v>
      </c>
    </row>
    <row r="21" spans="1:24" ht="15.7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67"/>
      <c r="R21" s="268"/>
      <c r="S21" s="122"/>
      <c r="U21" s="206" t="str">
        <f>IF(COUNTIF(V21:X21,"-")=COUNTA(V21:X21),"-",SUM(V21:X21))</f>
        <v>-</v>
      </c>
      <c r="V21" s="206" t="s">
        <v>12</v>
      </c>
      <c r="W21" s="206" t="s">
        <v>12</v>
      </c>
      <c r="X21" s="206" t="s">
        <v>12</v>
      </c>
    </row>
    <row r="22" spans="1:24" ht="15.7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-341058425</v>
      </c>
      <c r="L22" s="129"/>
      <c r="M22" s="128">
        <v>-1110701197</v>
      </c>
      <c r="N22" s="130"/>
      <c r="O22" s="128">
        <v>769642772</v>
      </c>
      <c r="P22" s="204"/>
      <c r="Q22" s="131" t="e">
        <f>IF(AND(Q13="-",COUNTIF(#REF!,"-")=COUNTA(#REF!)),"-",SUM(Q13,#REF!))</f>
        <v>#REF!</v>
      </c>
      <c r="R22" s="132"/>
      <c r="S22" s="122"/>
      <c r="U22" s="206" t="str">
        <f>IF(COUNTIF(V22:X22,"-")=COUNTA(V22:X22),"-",SUM(V22:X22))</f>
        <v>-</v>
      </c>
      <c r="V22" s="206" t="str">
        <f>IF(AND(V14="-",COUNTIF(V19:V20,"-")=COUNTA(V19:V20),V21="-"),"-",SUM(V14,V19:V20,V21))</f>
        <v>-</v>
      </c>
      <c r="W22" s="206" t="str">
        <f>IF(AND(W13="-",W14="-",COUNTIF(W19:W20,"-")=COUNTA(W19:W20),W21="-"),"-",SUM(W13,W14,W19:W20,W21))</f>
        <v>-</v>
      </c>
      <c r="X22" s="206" t="s">
        <v>12</v>
      </c>
    </row>
    <row r="23" spans="1:24" ht="15.7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16770713274</v>
      </c>
      <c r="L23" s="138"/>
      <c r="M23" s="137">
        <v>27723120669</v>
      </c>
      <c r="N23" s="139"/>
      <c r="O23" s="137">
        <v>-10952407395</v>
      </c>
      <c r="P23" s="205"/>
      <c r="Q23" s="140" t="e">
        <f>IF(AND(Q8="-",Q22="-"),"-",SUM(Q8,Q22))</f>
        <v>#REF!</v>
      </c>
      <c r="R23" s="141"/>
      <c r="S23" s="122"/>
      <c r="U23" s="206" t="str">
        <f>IF(COUNTIF(V23:X23,"-")=COUNTA(V23:X23),"-",SUM(V23:X23))</f>
        <v>-</v>
      </c>
      <c r="V23" s="206" t="s">
        <v>12</v>
      </c>
      <c r="W23" s="206" t="s">
        <v>12</v>
      </c>
      <c r="X23" s="206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85" zoomScaleNormal="85" zoomScalePageLayoutView="0" workbookViewId="0" topLeftCell="B1">
      <selection activeCell="M60" sqref="M60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298" t="s">
        <v>338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s="46" customFormat="1" ht="14.25">
      <c r="A3" s="146"/>
      <c r="B3" s="147"/>
      <c r="C3" s="280" t="s">
        <v>329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46" customFormat="1" ht="14.25">
      <c r="A4" s="146"/>
      <c r="B4" s="147"/>
      <c r="C4" s="280" t="s">
        <v>330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81" t="s">
        <v>1</v>
      </c>
      <c r="D6" s="282"/>
      <c r="E6" s="282"/>
      <c r="F6" s="282"/>
      <c r="G6" s="282"/>
      <c r="H6" s="282"/>
      <c r="I6" s="282"/>
      <c r="J6" s="283"/>
      <c r="K6" s="283"/>
      <c r="L6" s="284"/>
      <c r="M6" s="288" t="s">
        <v>314</v>
      </c>
      <c r="N6" s="289"/>
    </row>
    <row r="7" spans="1:14" s="46" customFormat="1" ht="14.25" thickBot="1">
      <c r="A7" s="146" t="s">
        <v>312</v>
      </c>
      <c r="B7" s="147"/>
      <c r="C7" s="285"/>
      <c r="D7" s="286"/>
      <c r="E7" s="286"/>
      <c r="F7" s="286"/>
      <c r="G7" s="286"/>
      <c r="H7" s="286"/>
      <c r="I7" s="286"/>
      <c r="J7" s="286"/>
      <c r="K7" s="286"/>
      <c r="L7" s="287"/>
      <c r="M7" s="290"/>
      <c r="N7" s="291"/>
    </row>
    <row r="8" spans="1:24" s="46" customFormat="1" ht="13.5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7"/>
    </row>
    <row r="9" spans="1:24" s="46" customFormat="1" ht="13.5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2583584946</v>
      </c>
      <c r="N9" s="164"/>
      <c r="X9" s="207"/>
    </row>
    <row r="10" spans="1:24" s="46" customFormat="1" ht="13.5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724707495</v>
      </c>
      <c r="N10" s="164"/>
      <c r="X10" s="207"/>
    </row>
    <row r="11" spans="1:24" s="46" customFormat="1" ht="13.5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95089870</v>
      </c>
      <c r="N11" s="164"/>
      <c r="X11" s="207"/>
    </row>
    <row r="12" spans="1:24" s="46" customFormat="1" ht="13.5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424387785</v>
      </c>
      <c r="N12" s="164"/>
      <c r="X12" s="207"/>
    </row>
    <row r="13" spans="1:24" s="46" customFormat="1" ht="13.5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>
        <v>205211104</v>
      </c>
      <c r="N13" s="164"/>
      <c r="X13" s="207"/>
    </row>
    <row r="14" spans="1:24" s="46" customFormat="1" ht="13.5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18736</v>
      </c>
      <c r="N14" s="164"/>
      <c r="X14" s="207"/>
    </row>
    <row r="15" spans="1:24" s="46" customFormat="1" ht="13.5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1858877451</v>
      </c>
      <c r="N15" s="164"/>
      <c r="X15" s="207"/>
    </row>
    <row r="16" spans="1:24" s="46" customFormat="1" ht="13.5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1742120225</v>
      </c>
      <c r="N16" s="164"/>
      <c r="X16" s="207"/>
    </row>
    <row r="17" spans="1:24" s="46" customFormat="1" ht="13.5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 t="s">
        <v>331</v>
      </c>
      <c r="N17" s="164"/>
      <c r="X17" s="207"/>
    </row>
    <row r="18" spans="1:24" s="46" customFormat="1" ht="13.5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>
        <v>116757226</v>
      </c>
      <c r="N18" s="164"/>
      <c r="X18" s="207"/>
    </row>
    <row r="19" spans="1:24" s="46" customFormat="1" ht="13.5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3336309919</v>
      </c>
      <c r="N19" s="164"/>
      <c r="X19" s="207"/>
    </row>
    <row r="20" spans="1:24" s="46" customFormat="1" ht="13.5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1104981100</v>
      </c>
      <c r="N20" s="164"/>
      <c r="X20" s="207"/>
    </row>
    <row r="21" spans="1:24" s="46" customFormat="1" ht="13.5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 t="s">
        <v>331</v>
      </c>
      <c r="N21" s="164"/>
      <c r="X21" s="207"/>
    </row>
    <row r="22" spans="1:24" s="46" customFormat="1" ht="13.5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>
        <v>2222950034</v>
      </c>
      <c r="N22" s="164"/>
      <c r="X22" s="207"/>
    </row>
    <row r="23" spans="1:24" s="46" customFormat="1" ht="13.5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8378785</v>
      </c>
      <c r="N23" s="164"/>
      <c r="X23" s="207"/>
    </row>
    <row r="24" spans="1:24" s="46" customFormat="1" ht="13.5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7"/>
    </row>
    <row r="25" spans="1:24" s="46" customFormat="1" ht="13.5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7"/>
    </row>
    <row r="26" spans="1:24" s="46" customFormat="1" ht="13.5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7"/>
    </row>
    <row r="27" spans="1:24" s="46" customFormat="1" ht="13.5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7"/>
    </row>
    <row r="28" spans="1:24" s="46" customFormat="1" ht="13.5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752724973</v>
      </c>
      <c r="N28" s="175"/>
      <c r="X28" s="207"/>
    </row>
    <row r="29" spans="1:24" s="46" customFormat="1" ht="13.5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7"/>
    </row>
    <row r="30" spans="1:24" s="46" customFormat="1" ht="13.5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60068080</v>
      </c>
      <c r="N30" s="164"/>
      <c r="X30" s="207"/>
    </row>
    <row r="31" spans="1:24" s="46" customFormat="1" ht="13.5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>
        <v>60068080</v>
      </c>
      <c r="N31" s="164"/>
      <c r="X31" s="207"/>
    </row>
    <row r="32" spans="1:24" s="46" customFormat="1" ht="13.5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 t="s">
        <v>331</v>
      </c>
      <c r="N32" s="164"/>
      <c r="X32" s="207"/>
    </row>
    <row r="33" spans="1:24" s="46" customFormat="1" ht="13.5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7"/>
    </row>
    <row r="34" spans="1:24" s="46" customFormat="1" ht="13.5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7"/>
    </row>
    <row r="35" spans="1:24" s="46" customFormat="1" ht="13.5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7"/>
    </row>
    <row r="36" spans="1:24" s="46" customFormat="1" ht="13.5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>
        <v>43800000</v>
      </c>
      <c r="N36" s="164"/>
      <c r="X36" s="207"/>
    </row>
    <row r="37" spans="1:24" s="46" customFormat="1" ht="13.5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>
        <v>43800000</v>
      </c>
      <c r="N37" s="164"/>
      <c r="X37" s="207"/>
    </row>
    <row r="38" spans="1:24" s="46" customFormat="1" ht="13.5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7"/>
    </row>
    <row r="39" spans="1:24" s="46" customFormat="1" ht="13.5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7"/>
    </row>
    <row r="40" spans="1:24" s="46" customFormat="1" ht="13.5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7"/>
    </row>
    <row r="41" spans="1:24" s="46" customFormat="1" ht="13.5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7"/>
    </row>
    <row r="42" spans="1:24" s="46" customFormat="1" ht="13.5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-16268080</v>
      </c>
      <c r="N42" s="175"/>
      <c r="X42" s="207"/>
    </row>
    <row r="43" spans="1:24" s="46" customFormat="1" ht="13.5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7"/>
    </row>
    <row r="44" spans="1:24" s="46" customFormat="1" ht="13.5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>
        <v>1069749740</v>
      </c>
      <c r="N44" s="164"/>
      <c r="X44" s="207"/>
    </row>
    <row r="45" spans="1:24" s="46" customFormat="1" ht="13.5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>
        <v>1069749740</v>
      </c>
      <c r="N45" s="164"/>
      <c r="X45" s="207"/>
    </row>
    <row r="46" spans="1:24" s="46" customFormat="1" ht="13.5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7"/>
    </row>
    <row r="47" spans="1:24" s="46" customFormat="1" ht="13.5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>
        <v>336800000</v>
      </c>
      <c r="N47" s="164"/>
      <c r="X47" s="207"/>
    </row>
    <row r="48" spans="1:24" s="46" customFormat="1" ht="13.5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>
        <v>336800000</v>
      </c>
      <c r="N48" s="164"/>
      <c r="X48" s="207"/>
    </row>
    <row r="49" spans="1:24" s="46" customFormat="1" ht="13.5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7"/>
    </row>
    <row r="50" spans="1:24" s="46" customFormat="1" ht="13.5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>
        <v>-732949740</v>
      </c>
      <c r="N50" s="175"/>
      <c r="X50" s="207"/>
    </row>
    <row r="51" spans="1:24" s="46" customFormat="1" ht="13.5">
      <c r="A51" s="1" t="s">
        <v>298</v>
      </c>
      <c r="B51" s="3"/>
      <c r="C51" s="292" t="s">
        <v>299</v>
      </c>
      <c r="D51" s="293"/>
      <c r="E51" s="293"/>
      <c r="F51" s="293"/>
      <c r="G51" s="293"/>
      <c r="H51" s="293"/>
      <c r="I51" s="293"/>
      <c r="J51" s="293"/>
      <c r="K51" s="293"/>
      <c r="L51" s="294"/>
      <c r="M51" s="174">
        <v>3507153</v>
      </c>
      <c r="N51" s="175"/>
      <c r="X51" s="207"/>
    </row>
    <row r="52" spans="1:24" s="46" customFormat="1" ht="14.25" thickBot="1">
      <c r="A52" s="1" t="s">
        <v>300</v>
      </c>
      <c r="B52" s="3"/>
      <c r="C52" s="271" t="s">
        <v>301</v>
      </c>
      <c r="D52" s="272"/>
      <c r="E52" s="272"/>
      <c r="F52" s="272"/>
      <c r="G52" s="272"/>
      <c r="H52" s="272"/>
      <c r="I52" s="272"/>
      <c r="J52" s="272"/>
      <c r="K52" s="272"/>
      <c r="L52" s="273"/>
      <c r="M52" s="174">
        <v>56968314</v>
      </c>
      <c r="N52" s="175"/>
      <c r="X52" s="207"/>
    </row>
    <row r="53" spans="1:24" s="46" customFormat="1" ht="14.25" hidden="1" thickBot="1">
      <c r="A53" s="1">
        <v>4435000</v>
      </c>
      <c r="B53" s="3"/>
      <c r="C53" s="274" t="s">
        <v>221</v>
      </c>
      <c r="D53" s="275"/>
      <c r="E53" s="275"/>
      <c r="F53" s="275"/>
      <c r="G53" s="275"/>
      <c r="H53" s="275"/>
      <c r="I53" s="275"/>
      <c r="J53" s="275"/>
      <c r="K53" s="275"/>
      <c r="L53" s="276"/>
      <c r="M53" s="180" t="s">
        <v>331</v>
      </c>
      <c r="N53" s="175"/>
      <c r="Q53" s="46" t="s">
        <v>12</v>
      </c>
      <c r="X53" s="207"/>
    </row>
    <row r="54" spans="1:24" s="46" customFormat="1" ht="14.25" thickBot="1">
      <c r="A54" s="1" t="s">
        <v>302</v>
      </c>
      <c r="B54" s="3"/>
      <c r="C54" s="277" t="s">
        <v>303</v>
      </c>
      <c r="D54" s="278"/>
      <c r="E54" s="278"/>
      <c r="F54" s="278"/>
      <c r="G54" s="278"/>
      <c r="H54" s="278"/>
      <c r="I54" s="278"/>
      <c r="J54" s="278"/>
      <c r="K54" s="278"/>
      <c r="L54" s="279"/>
      <c r="M54" s="181">
        <v>60475467</v>
      </c>
      <c r="N54" s="182"/>
      <c r="X54" s="207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7"/>
    </row>
    <row r="56" spans="1:24" s="46" customFormat="1" ht="13.5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299" t="s">
        <v>339</v>
      </c>
      <c r="N56" s="188"/>
      <c r="X56" s="207"/>
    </row>
    <row r="57" spans="1:24" s="46" customFormat="1" ht="13.5">
      <c r="A57" s="1" t="s">
        <v>306</v>
      </c>
      <c r="B57" s="3"/>
      <c r="C57" s="189" t="s">
        <v>307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74" t="s">
        <v>331</v>
      </c>
      <c r="N57" s="175"/>
      <c r="X57" s="207"/>
    </row>
    <row r="58" spans="1:24" s="46" customFormat="1" ht="14.25" thickBot="1">
      <c r="A58" s="1" t="s">
        <v>308</v>
      </c>
      <c r="B58" s="3"/>
      <c r="C58" s="191" t="s">
        <v>309</v>
      </c>
      <c r="D58" s="192"/>
      <c r="E58" s="192"/>
      <c r="F58" s="192"/>
      <c r="G58" s="192"/>
      <c r="H58" s="192"/>
      <c r="I58" s="192"/>
      <c r="J58" s="192"/>
      <c r="K58" s="192"/>
      <c r="L58" s="192"/>
      <c r="M58" s="300" t="s">
        <v>339</v>
      </c>
      <c r="N58" s="193"/>
      <c r="X58" s="207"/>
    </row>
    <row r="59" spans="1:24" s="46" customFormat="1" ht="14.25" thickBot="1">
      <c r="A59" s="1" t="s">
        <v>310</v>
      </c>
      <c r="B59" s="3"/>
      <c r="C59" s="194" t="s">
        <v>311</v>
      </c>
      <c r="D59" s="195"/>
      <c r="E59" s="196"/>
      <c r="F59" s="197"/>
      <c r="G59" s="197"/>
      <c r="H59" s="197"/>
      <c r="I59" s="197"/>
      <c r="J59" s="195"/>
      <c r="K59" s="195"/>
      <c r="L59" s="195"/>
      <c r="M59" s="181">
        <v>60475467</v>
      </c>
      <c r="N59" s="182"/>
      <c r="X59" s="207"/>
    </row>
    <row r="60" spans="1:14" s="46" customFormat="1" ht="6.75" customHeight="1">
      <c r="A60" s="1"/>
      <c r="B60" s="3"/>
      <c r="C60" s="147"/>
      <c r="D60" s="147"/>
      <c r="E60" s="198"/>
      <c r="F60" s="199"/>
      <c r="G60" s="199"/>
      <c r="H60" s="199"/>
      <c r="I60" s="200"/>
      <c r="J60" s="201"/>
      <c r="K60" s="201"/>
      <c r="L60" s="201"/>
      <c r="M60" s="3"/>
      <c r="N60" s="3"/>
    </row>
  </sheetData>
  <sheetProtection/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2020-01-24T09:58:43Z</dcterms:created>
  <dcterms:modified xsi:type="dcterms:W3CDTF">2020-01-24T10:25:47Z</dcterms:modified>
  <cp:category/>
  <cp:version/>
  <cp:contentType/>
  <cp:contentStatus/>
</cp:coreProperties>
</file>